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tabRatio="597" firstSheet="3" activeTab="3"/>
  </bookViews>
  <sheets>
    <sheet name="CL 35(1)(a)(1)" sheetId="1" r:id="rId1"/>
    <sheet name="CL-35-(I)(a)" sheetId="2" r:id="rId2"/>
    <sheet name="CL35(II)(I)(b)" sheetId="3" r:id="rId3"/>
    <sheet name="CL35(I)(C)(I)" sheetId="4" r:id="rId4"/>
    <sheet name="CL35II(I)(C)(I)" sheetId="5" r:id="rId5"/>
    <sheet name="CL-35-(I)(d) " sheetId="6" r:id="rId6"/>
    <sheet name="CL-35-(II)(a)" sheetId="7" r:id="rId7"/>
    <sheet name="CL-35-(II)(b) " sheetId="8" r:id="rId8"/>
  </sheets>
  <externalReferences>
    <externalReference r:id="rId11"/>
    <externalReference r:id="rId12"/>
  </externalReferences>
  <definedNames>
    <definedName name="_xlnm.Print_Area" localSheetId="0">'CL 35(1)(a)(1)'!$B$3:$E$27</definedName>
    <definedName name="_xlnm.Print_Area" localSheetId="1">'CL-35-(I)(a)'!$B$2:$K$51</definedName>
    <definedName name="_xlnm.Print_Area" localSheetId="5">'CL-35-(I)(d) '!$B$2:$G$14</definedName>
    <definedName name="_xlnm.Print_Area" localSheetId="7">'CL-35-(II)(b) '!$B$2:$G$13</definedName>
    <definedName name="_xlnm.Print_Area" localSheetId="2">'CL35(II)(I)(b)'!$A$5:$M$22</definedName>
    <definedName name="_xlnm.Print_Titles" localSheetId="1">'CL-35-(I)(a)'!$2:$11</definedName>
  </definedNames>
  <calcPr fullCalcOnLoad="1"/>
</workbook>
</file>

<file path=xl/sharedStrings.xml><?xml version="1.0" encoding="utf-8"?>
<sst xmlns="http://schemas.openxmlformats.org/spreadsheetml/2006/main" count="285" uniqueCount="170">
  <si>
    <t>Name of the Company :</t>
  </si>
  <si>
    <t>Insurance Companies</t>
  </si>
  <si>
    <t>Foreign Institutional Investors (SEBI-registered)</t>
  </si>
  <si>
    <t xml:space="preserve"> </t>
  </si>
  <si>
    <t>Quarter Ended</t>
  </si>
  <si>
    <t>NIL</t>
  </si>
  <si>
    <t>Category of Shareholder</t>
  </si>
  <si>
    <t>Total Number of Shares</t>
  </si>
  <si>
    <t>No of Shares held in dematerialized form</t>
  </si>
  <si>
    <t>INDIAN</t>
  </si>
  <si>
    <t>(A)</t>
  </si>
  <si>
    <t>( 1 )</t>
  </si>
  <si>
    <t>a</t>
  </si>
  <si>
    <t>b</t>
  </si>
  <si>
    <t>Central Government/ State Government(s)</t>
  </si>
  <si>
    <t>Body Corporates</t>
  </si>
  <si>
    <t>c</t>
  </si>
  <si>
    <t>d</t>
  </si>
  <si>
    <t>Financial Institutions / Banks</t>
  </si>
  <si>
    <t>Any Other</t>
  </si>
  <si>
    <t>e</t>
  </si>
  <si>
    <t>Sub Total  ( A ) ( 1 )</t>
  </si>
  <si>
    <t xml:space="preserve">Individuals (Non Resident Individuals / Foreign Individuals) </t>
  </si>
  <si>
    <t>( 2 )</t>
  </si>
  <si>
    <t>Sub Total  ( A ) ( 2 )</t>
  </si>
  <si>
    <t>( B )</t>
  </si>
  <si>
    <t>Foreign</t>
  </si>
  <si>
    <t>Public Shareholding</t>
  </si>
  <si>
    <t>Institutions</t>
  </si>
  <si>
    <t>Mutual Funds &amp; UTI</t>
  </si>
  <si>
    <t xml:space="preserve">Financial Institutions / Banks </t>
  </si>
  <si>
    <t>Venture Capital Funds</t>
  </si>
  <si>
    <t>Sub Total  (B) (1)</t>
  </si>
  <si>
    <t>Non Institutions</t>
  </si>
  <si>
    <t xml:space="preserve">Bodies Corporate </t>
  </si>
  <si>
    <t>Total  Public Shareholding B= (B)(1) + (B)(2)</t>
  </si>
  <si>
    <t>Shares held by Custodians and against which Depository Receipts have been issued</t>
  </si>
  <si>
    <t>( C )</t>
  </si>
  <si>
    <t>( b )</t>
  </si>
  <si>
    <t>( a )</t>
  </si>
  <si>
    <t>( d )</t>
  </si>
  <si>
    <t>( e )</t>
  </si>
  <si>
    <t>Sub Total  ( B) ( 2 )</t>
  </si>
  <si>
    <t xml:space="preserve">          Total Shareholding of Promoter and Promoter Group A= (A)(1) + (A)(2)</t>
  </si>
  <si>
    <t>Quarter Ended:</t>
  </si>
  <si>
    <t>Name Of the ShareHolder</t>
  </si>
  <si>
    <t>SRL No</t>
  </si>
  <si>
    <t xml:space="preserve">No of Shares held </t>
  </si>
  <si>
    <t>Total:</t>
  </si>
  <si>
    <t>Annexure II - ( II ) (b)</t>
  </si>
  <si>
    <t>( I I)( b)   STATEMENT SHOWING HOLDING of Depository Receipts(DRs) where underlying shares are in excess of 1% of the total number of shares</t>
  </si>
  <si>
    <t>Type of otstndg DR(ADRs,GDRs,SDRs,etc)</t>
  </si>
  <si>
    <t>Name Of the DR Holder</t>
  </si>
  <si>
    <t>No of Shares underlying outstanding DRs</t>
  </si>
  <si>
    <t>Shares undrlying outstanding DRs as a % of total no of shares{i.e.,Grand Total (A) +(B)+ (C) indicated in Statement at para (1) (a)}</t>
  </si>
  <si>
    <t xml:space="preserve">( I I)( a)   STATEMENT details of Depository Receipts(DRs) </t>
  </si>
  <si>
    <t>Type of outstanding DR (ADRs, GDRs, SDRs, etc.)</t>
  </si>
  <si>
    <t>Type of outstanding DRs</t>
  </si>
  <si>
    <t>Annexure II - ( II ) (a)</t>
  </si>
  <si>
    <t>( I )( c )   STATEMENT SHOWING details of locked-in shares</t>
  </si>
  <si>
    <t>No of locked-in Shares</t>
  </si>
  <si>
    <t>Locked-in Shares as a % of total number of shares {i.e., Grand Total (A) +(B)+ (C) indicated in Statement at para (I) (a) above)</t>
  </si>
  <si>
    <t xml:space="preserve">( I ) ( a )   STATEMENT SHOWING SHAREHOLDING PATTERN </t>
  </si>
  <si>
    <t>Annexure II - ( I ) ( d )</t>
  </si>
  <si>
    <t>Scrip Code (BSE):</t>
  </si>
  <si>
    <t>(1) in Clause 35. (a) for sub-clause (I)(a), the following sub-clause shall be substituted, namely:-</t>
  </si>
  <si>
    <t>Category Code</t>
  </si>
  <si>
    <t>(II)</t>
  </si>
  <si>
    <t>(I)</t>
  </si>
  <si>
    <t>(III)</t>
  </si>
  <si>
    <t>(IV)</t>
  </si>
  <si>
    <t>(V)</t>
  </si>
  <si>
    <t>Total shareholding as a % of total number of shares</t>
  </si>
  <si>
    <t>Shares pledged or otherwise encumbered</t>
  </si>
  <si>
    <t>Number</t>
  </si>
  <si>
    <t>(VIII)</t>
  </si>
  <si>
    <t>Number of shares</t>
  </si>
  <si>
    <t>(VI)</t>
  </si>
  <si>
    <t>(VII)</t>
  </si>
  <si>
    <t>As a percentage of (A+B+C)</t>
  </si>
  <si>
    <t>As a percentage</t>
  </si>
  <si>
    <t xml:space="preserve">Indian Individuals/ Hindu Undivided Family </t>
  </si>
  <si>
    <t>Central Government /State Government(s).</t>
  </si>
  <si>
    <t>f</t>
  </si>
  <si>
    <t>g</t>
  </si>
  <si>
    <t>Foreign Venture Capital Investors</t>
  </si>
  <si>
    <t>h</t>
  </si>
  <si>
    <t>ii) Individuals shareholders holding nominal sharecapital excess of Rs. 1 Lakh</t>
  </si>
  <si>
    <t>Any Others</t>
  </si>
  <si>
    <t xml:space="preserve">As a % of grand total (A)+(B)+( C) </t>
  </si>
  <si>
    <t>As a % of grand total (A)+(B)+(C) of sub-clause (I)(a)</t>
  </si>
  <si>
    <t xml:space="preserve">Quarter Ended: </t>
  </si>
  <si>
    <t>Annexure II - ( I ) (b )</t>
  </si>
  <si>
    <t>(IX)= (VIII)/ (IV)*100</t>
  </si>
  <si>
    <t>N.A</t>
  </si>
  <si>
    <t>No of Share holders</t>
  </si>
  <si>
    <t>RAVINDRA PRAKASH SEHGAL</t>
  </si>
  <si>
    <t>SUMATI  SEHGAL</t>
  </si>
  <si>
    <t>SUVOBRATA SAHA</t>
  </si>
  <si>
    <t>ALPANA SAHA</t>
  </si>
  <si>
    <t>D S VERMA</t>
  </si>
  <si>
    <t>GEETA VERMA</t>
  </si>
  <si>
    <t>MADAN MOHAN KUNDU</t>
  </si>
  <si>
    <t>SANATAN KUNDU</t>
  </si>
  <si>
    <t>HEMLATA S BHAKOO</t>
  </si>
  <si>
    <t>MADAN BHAGCHAND  MELWANI</t>
  </si>
  <si>
    <t>C R B TRUSTEE LTD A/C CRB MUTUAL FUND</t>
  </si>
  <si>
    <t>As a percentage of (A+B)</t>
  </si>
  <si>
    <t>Promoter and Promoter Group</t>
  </si>
  <si>
    <t>0.000</t>
  </si>
  <si>
    <t>( c )</t>
  </si>
  <si>
    <t>Annexure - A   [Page - 1/2)</t>
  </si>
  <si>
    <t>CLAUSE 35 OF EQUITY LISTING AGREEMENT</t>
  </si>
  <si>
    <t>Name of the Company (Scrip) :</t>
  </si>
  <si>
    <t>Class of Security:</t>
  </si>
  <si>
    <t>EQUITY</t>
  </si>
  <si>
    <t>Scrip Code : (CSE)</t>
  </si>
  <si>
    <t>No. of partly paid-up shares</t>
  </si>
  <si>
    <t>As a % of total no. of partly paid-up shares</t>
  </si>
  <si>
    <t>As a % of total no. of shares of the company</t>
  </si>
  <si>
    <t>Held by promoter/promoters group</t>
  </si>
  <si>
    <t>Held by public</t>
  </si>
  <si>
    <t>Total :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</si>
  <si>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</si>
  <si>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</si>
  <si>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</si>
  <si>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</si>
  <si>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</si>
  <si>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</si>
  <si>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</si>
  <si>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</si>
  <si>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</si>
  <si>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BSE</t>
  </si>
  <si>
    <t>Annexure - A  [Page - 2/2)</t>
  </si>
  <si>
    <t xml:space="preserve">Total  Shareholding ( A ) + ( B )   </t>
  </si>
  <si>
    <t>Scrip Code (CSE):</t>
  </si>
  <si>
    <t>HEM SECURITIES LTD</t>
  </si>
  <si>
    <t>( I )( b )  Statement showing holding of securities (including shares, warrants, convertible securities) of persons belonging to the category “Promoter and Promoter Group”</t>
  </si>
  <si>
    <t>Scrip Code(CSE):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</si>
  <si>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</si>
  <si>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</si>
  <si>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</si>
  <si>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</si>
  <si>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</si>
  <si>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Number of warrants held</t>
  </si>
  <si>
    <t>As a % total number of warrants of the same class</t>
  </si>
  <si>
    <t>Number of convertible securities held</t>
  </si>
  <si>
    <t>As a % total number of convertible securities of the same class</t>
  </si>
  <si>
    <t>(VI)=(V)/(III) * 100</t>
  </si>
  <si>
    <t>(IX)</t>
  </si>
  <si>
    <t>(X)</t>
  </si>
  <si>
    <t>(XI)</t>
  </si>
  <si>
    <t>(XII)</t>
  </si>
  <si>
    <t>(*) The term “encumbrance” has the same meaning as assigned to it in regulation 28(3) of the SAST Regulations, 2011.</t>
  </si>
  <si>
    <t>Annexure II - ( I ) ( c )(i)</t>
  </si>
  <si>
    <t>( I )( c )(i)  Statement showing holding of securities (including shares, warrants, convertible securities) of persons belonging to the category “Public” and holding more than 1% of the total number of shares</t>
  </si>
  <si>
    <t>Shares as a percentage of total number of shares {i.e., Grand Total (A)+(B)+(C) indicated in Statement at para (I)(a) above}</t>
  </si>
  <si>
    <t>% w.r.t total number of convertible securities of the same class</t>
  </si>
  <si>
    <t>Annexure II - ( I ) ( c )(ii)</t>
  </si>
  <si>
    <t>( I )( c )(ii)  Statement showing holding of securities (including shares, warrants, convertible securities) of persons (together with PAC) belonging to the category “Public” and holding more than 5% of the total number of shares of the company</t>
  </si>
  <si>
    <t>Partly paid-up shares:-</t>
  </si>
  <si>
    <t>Grand Total ( A )+ ( B )+ ( C )</t>
  </si>
  <si>
    <t>Name Of the Shareholder</t>
  </si>
  <si>
    <t>i) Individuals shareholders holding nominal share capital up to Rs. 1 Lakh</t>
  </si>
  <si>
    <t>NOTE:</t>
  </si>
  <si>
    <t>`</t>
  </si>
  <si>
    <t>Qualified Foreign Investor</t>
  </si>
  <si>
    <t>i</t>
  </si>
  <si>
    <t>Promoter / Promoter Group / Public</t>
  </si>
  <si>
    <t>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</si>
</sst>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dddd\,\ mmmm\ dd\,\ yyyy"/>
    <numFmt numFmtId="167" formatCode="0.000%"/>
    <numFmt numFmtId="168" formatCode="[$-409]d\-mmm\-yy;@"/>
    <numFmt numFmtId="169" formatCode="[$-409]mmmm\ d\,\ yyyy;@"/>
    <numFmt numFmtId="170" formatCode="[$-409]d\-mmm;@"/>
    <numFmt numFmtId="171" formatCode="0_);[Red]\(0\)"/>
  </numFmts>
  <fonts count="5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5" fontId="3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5" fillId="0" borderId="0" xfId="53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0" fillId="0" borderId="12" xfId="0" applyNumberForma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0" fontId="15" fillId="0" borderId="14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165" fontId="13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1" fillId="0" borderId="16" xfId="0" applyFont="1" applyBorder="1" applyAlignment="1" quotePrefix="1">
      <alignment horizontal="center" vertical="center"/>
    </xf>
    <xf numFmtId="165" fontId="1" fillId="0" borderId="14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3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8" fontId="2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15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65" fontId="4" fillId="0" borderId="14" xfId="0" applyNumberFormat="1" applyFont="1" applyBorder="1" applyAlignment="1">
      <alignment horizontal="center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3" fillId="0" borderId="2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5" fontId="1" fillId="0" borderId="14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67" fontId="0" fillId="0" borderId="12" xfId="0" applyNumberFormat="1" applyBorder="1" applyAlignment="1">
      <alignment vertical="center"/>
    </xf>
    <xf numFmtId="167" fontId="13" fillId="0" borderId="14" xfId="0" applyNumberFormat="1" applyFont="1" applyBorder="1" applyAlignment="1">
      <alignment horizontal="center"/>
    </xf>
    <xf numFmtId="167" fontId="13" fillId="0" borderId="14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1" fontId="0" fillId="0" borderId="14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9" fontId="4" fillId="0" borderId="28" xfId="0" applyNumberFormat="1" applyFont="1" applyBorder="1" applyAlignment="1">
      <alignment/>
    </xf>
    <xf numFmtId="169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10" fillId="0" borderId="22" xfId="0" applyFont="1" applyBorder="1" applyAlignment="1">
      <alignment/>
    </xf>
    <xf numFmtId="0" fontId="1" fillId="0" borderId="12" xfId="0" applyFont="1" applyBorder="1" applyAlignment="1">
      <alignment horizontal="left"/>
    </xf>
    <xf numFmtId="10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9" fontId="1" fillId="0" borderId="10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left"/>
    </xf>
    <xf numFmtId="169" fontId="1" fillId="0" borderId="12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6" fillId="0" borderId="0" xfId="53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0" fillId="0" borderId="14" xfId="0" applyFont="1" applyBorder="1" applyAlignment="1">
      <alignment horizontal="left"/>
    </xf>
    <xf numFmtId="0" fontId="3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/>
    </xf>
    <xf numFmtId="167" fontId="13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4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5" fontId="4" fillId="0" borderId="30" xfId="0" applyNumberFormat="1" applyFont="1" applyBorder="1" applyAlignment="1">
      <alignment horizontal="left"/>
    </xf>
    <xf numFmtId="15" fontId="4" fillId="0" borderId="32" xfId="0" applyNumberFormat="1" applyFont="1" applyBorder="1" applyAlignment="1">
      <alignment horizontal="left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left"/>
    </xf>
    <xf numFmtId="15" fontId="1" fillId="0" borderId="11" xfId="0" applyNumberFormat="1" applyFont="1" applyBorder="1" applyAlignment="1">
      <alignment horizontal="left"/>
    </xf>
    <xf numFmtId="15" fontId="1" fillId="0" borderId="12" xfId="0" applyNumberFormat="1" applyFont="1" applyBorder="1" applyAlignment="1">
      <alignment horizontal="left"/>
    </xf>
    <xf numFmtId="0" fontId="0" fillId="0" borderId="27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 horizontal="left"/>
    </xf>
    <xf numFmtId="168" fontId="1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TTER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dtransfer1\e\ANUP\cl-35\GTEL\clause35_new_20110930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tern"/>
      <sheetName val="Company"/>
    </sheetNames>
    <sheetDataSet>
      <sheetData sheetId="0">
        <row r="1">
          <cell r="C1" t="str">
            <v>CARNATION INDUSTRIES LTD</v>
          </cell>
        </row>
        <row r="2">
          <cell r="E2">
            <v>530609</v>
          </cell>
        </row>
        <row r="3">
          <cell r="E3" t="str">
            <v>N.A</v>
          </cell>
        </row>
        <row r="4">
          <cell r="E4">
            <v>13067</v>
          </cell>
        </row>
        <row r="24">
          <cell r="I24">
            <v>2399409</v>
          </cell>
        </row>
        <row r="30">
          <cell r="Q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-35-(I)(a) (1)"/>
      <sheetName val="CL-35-(I)(a)(2)"/>
      <sheetName val="CL-35-(I)(b)"/>
      <sheetName val="CL-35-(I)(c)(I)"/>
      <sheetName val="CL-35-(I)(c)(II)"/>
      <sheetName val="CL-35-(I)(d) "/>
      <sheetName val="CL-35-(II)(a)"/>
      <sheetName val="CL-35-(II)(b) "/>
      <sheetName val="CL-35-(III)(a) "/>
    </sheetNames>
    <sheetDataSet>
      <sheetData sheetId="0">
        <row r="19">
          <cell r="C19">
            <v>1E-06</v>
          </cell>
        </row>
        <row r="24">
          <cell r="C24">
            <v>1E-06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4">
      <selection activeCell="B4" sqref="B4:E4"/>
    </sheetView>
  </sheetViews>
  <sheetFormatPr defaultColWidth="9.140625" defaultRowHeight="12.75"/>
  <cols>
    <col min="2" max="2" width="36.28125" style="0" customWidth="1"/>
    <col min="3" max="3" width="17.8515625" style="0" customWidth="1"/>
    <col min="4" max="4" width="17.140625" style="0" customWidth="1"/>
    <col min="5" max="5" width="18.57421875" style="0" customWidth="1"/>
  </cols>
  <sheetData>
    <row r="3" spans="2:5" ht="22.5">
      <c r="B3" s="185" t="s">
        <v>111</v>
      </c>
      <c r="C3" s="186"/>
      <c r="D3" s="186"/>
      <c r="E3" s="187"/>
    </row>
    <row r="4" spans="2:5" ht="15.75">
      <c r="B4" s="188" t="s">
        <v>112</v>
      </c>
      <c r="C4" s="189"/>
      <c r="D4" s="189"/>
      <c r="E4" s="190"/>
    </row>
    <row r="5" spans="2:5" ht="15.75">
      <c r="B5" s="191" t="s">
        <v>62</v>
      </c>
      <c r="C5" s="192"/>
      <c r="D5" s="192"/>
      <c r="E5" s="193"/>
    </row>
    <row r="6" spans="2:5" ht="15.75">
      <c r="B6" s="124" t="s">
        <v>113</v>
      </c>
      <c r="C6" s="194" t="str">
        <f>+'CL-35-(I)(a)'!D5</f>
        <v>CARNATION INDUSTRIES LTD</v>
      </c>
      <c r="D6" s="189"/>
      <c r="E6" s="190"/>
    </row>
    <row r="7" spans="2:5" ht="14.25">
      <c r="B7" s="125" t="s">
        <v>114</v>
      </c>
      <c r="C7" s="201" t="s">
        <v>115</v>
      </c>
      <c r="D7" s="202"/>
      <c r="E7" s="203"/>
    </row>
    <row r="8" spans="2:5" ht="15.75">
      <c r="B8" s="23" t="s">
        <v>116</v>
      </c>
      <c r="C8" s="163">
        <v>13067</v>
      </c>
      <c r="D8" s="19" t="s">
        <v>132</v>
      </c>
      <c r="E8" s="164">
        <v>530609</v>
      </c>
    </row>
    <row r="9" spans="2:5" ht="12.75">
      <c r="B9" s="12"/>
      <c r="C9" s="18"/>
      <c r="D9" s="3"/>
      <c r="E9" s="11"/>
    </row>
    <row r="10" spans="2:5" ht="15.75">
      <c r="B10" s="23" t="s">
        <v>44</v>
      </c>
      <c r="C10" s="204">
        <v>41364</v>
      </c>
      <c r="D10" s="205"/>
      <c r="E10" s="206"/>
    </row>
    <row r="11" spans="2:5" ht="13.5" thickBot="1">
      <c r="B11" s="61" t="s">
        <v>68</v>
      </c>
      <c r="C11" s="73" t="s">
        <v>67</v>
      </c>
      <c r="D11" s="88" t="s">
        <v>69</v>
      </c>
      <c r="E11" s="62" t="s">
        <v>70</v>
      </c>
    </row>
    <row r="12" spans="2:5" ht="39" thickBot="1">
      <c r="B12" s="126" t="s">
        <v>160</v>
      </c>
      <c r="C12" s="127" t="s">
        <v>117</v>
      </c>
      <c r="D12" s="127" t="s">
        <v>118</v>
      </c>
      <c r="E12" s="128" t="s">
        <v>119</v>
      </c>
    </row>
    <row r="13" spans="2:5" ht="12.75">
      <c r="B13" s="129" t="s">
        <v>120</v>
      </c>
      <c r="C13" s="29"/>
      <c r="D13" s="15"/>
      <c r="E13" s="11"/>
    </row>
    <row r="14" spans="2:5" ht="12.75">
      <c r="B14" s="130" t="s">
        <v>121</v>
      </c>
      <c r="C14" s="131"/>
      <c r="D14" s="15"/>
      <c r="E14" s="85"/>
    </row>
    <row r="15" spans="2:5" ht="15.75">
      <c r="B15" s="41" t="s">
        <v>122</v>
      </c>
      <c r="C15" s="132">
        <f>SUM(C14:C14)</f>
        <v>0</v>
      </c>
      <c r="D15" s="20">
        <f>SUM(D14:D14)</f>
        <v>0</v>
      </c>
      <c r="E15" s="133">
        <f>SUM(E14:E14)</f>
        <v>0</v>
      </c>
    </row>
    <row r="16" spans="2:5" ht="13.5" thickBot="1">
      <c r="B16" s="207"/>
      <c r="C16" s="208"/>
      <c r="D16" s="208"/>
      <c r="E16" s="209"/>
    </row>
    <row r="17" spans="2:5" ht="90" thickBot="1">
      <c r="B17" s="126" t="s">
        <v>123</v>
      </c>
      <c r="C17" s="127" t="s">
        <v>124</v>
      </c>
      <c r="D17" s="127" t="s">
        <v>125</v>
      </c>
      <c r="E17" s="128" t="s">
        <v>126</v>
      </c>
    </row>
    <row r="18" spans="2:5" ht="12.75">
      <c r="B18" s="129" t="s">
        <v>120</v>
      </c>
      <c r="C18" s="29"/>
      <c r="D18" s="15"/>
      <c r="E18" s="11"/>
    </row>
    <row r="19" spans="2:5" ht="12.75">
      <c r="B19" s="130" t="s">
        <v>121</v>
      </c>
      <c r="C19" s="131"/>
      <c r="D19" s="15"/>
      <c r="E19" s="85"/>
    </row>
    <row r="20" spans="2:5" ht="15.75">
      <c r="B20" s="41" t="s">
        <v>122</v>
      </c>
      <c r="C20" s="132">
        <f>SUM(C19:C19)</f>
        <v>0</v>
      </c>
      <c r="D20" s="20">
        <f>SUM(D19:D19)</f>
        <v>0</v>
      </c>
      <c r="E20" s="133">
        <f>SUM(E19:E19)</f>
        <v>0</v>
      </c>
    </row>
    <row r="21" spans="2:5" ht="13.5" thickBot="1">
      <c r="B21" s="207"/>
      <c r="C21" s="208"/>
      <c r="D21" s="208"/>
      <c r="E21" s="209"/>
    </row>
    <row r="22" spans="2:5" ht="77.25" thickBot="1">
      <c r="B22" s="126" t="s">
        <v>127</v>
      </c>
      <c r="C22" s="127" t="s">
        <v>128</v>
      </c>
      <c r="D22" s="127" t="s">
        <v>129</v>
      </c>
      <c r="E22" s="128" t="s">
        <v>130</v>
      </c>
    </row>
    <row r="23" spans="2:5" ht="12.75">
      <c r="B23" s="129" t="s">
        <v>120</v>
      </c>
      <c r="C23" s="29"/>
      <c r="D23" s="15"/>
      <c r="E23" s="11"/>
    </row>
    <row r="24" spans="2:5" ht="12.75">
      <c r="B24" s="130" t="s">
        <v>121</v>
      </c>
      <c r="C24" s="131"/>
      <c r="D24" s="15"/>
      <c r="E24" s="85"/>
    </row>
    <row r="25" spans="2:5" ht="15.75">
      <c r="B25" s="41" t="s">
        <v>122</v>
      </c>
      <c r="C25" s="132">
        <f>SUM(C24:C24)</f>
        <v>0</v>
      </c>
      <c r="D25" s="20">
        <f>SUM(D24:D24)</f>
        <v>0</v>
      </c>
      <c r="E25" s="133">
        <f>SUM(E24:E24)</f>
        <v>0</v>
      </c>
    </row>
    <row r="26" spans="2:5" ht="13.5" thickBot="1">
      <c r="B26" s="198"/>
      <c r="C26" s="199"/>
      <c r="D26" s="199"/>
      <c r="E26" s="200"/>
    </row>
    <row r="27" spans="2:8" ht="38.25">
      <c r="B27" s="134" t="s">
        <v>131</v>
      </c>
      <c r="C27" s="195">
        <v>3457160</v>
      </c>
      <c r="D27" s="196"/>
      <c r="E27" s="197"/>
      <c r="H27" t="s">
        <v>165</v>
      </c>
    </row>
  </sheetData>
  <sheetProtection/>
  <mergeCells count="10">
    <mergeCell ref="B3:E3"/>
    <mergeCell ref="B4:E4"/>
    <mergeCell ref="B5:E5"/>
    <mergeCell ref="C6:E6"/>
    <mergeCell ref="C27:E27"/>
    <mergeCell ref="B26:E26"/>
    <mergeCell ref="C7:E7"/>
    <mergeCell ref="C10:E10"/>
    <mergeCell ref="B16:E16"/>
    <mergeCell ref="B21:E21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0"/>
  <sheetViews>
    <sheetView showGridLines="0" zoomScalePageLayoutView="0" workbookViewId="0" topLeftCell="A3">
      <selection activeCell="I53" sqref="I53"/>
    </sheetView>
  </sheetViews>
  <sheetFormatPr defaultColWidth="9.140625" defaultRowHeight="12.75"/>
  <cols>
    <col min="1" max="1" width="2.7109375" style="2" customWidth="1"/>
    <col min="2" max="2" width="7.7109375" style="2" customWidth="1"/>
    <col min="3" max="3" width="35.28125" style="2" customWidth="1"/>
    <col min="4" max="4" width="9.00390625" style="42" customWidth="1"/>
    <col min="5" max="5" width="9.140625" style="2" customWidth="1"/>
    <col min="6" max="6" width="9.28125" style="2" hidden="1" customWidth="1"/>
    <col min="7" max="7" width="12.140625" style="42" customWidth="1"/>
    <col min="8" max="8" width="10.00390625" style="2" customWidth="1"/>
    <col min="9" max="9" width="11.28125" style="65" bestFit="1" customWidth="1"/>
    <col min="10" max="10" width="8.421875" style="2" customWidth="1"/>
    <col min="11" max="11" width="9.8515625" style="2" customWidth="1"/>
    <col min="12" max="16384" width="9.140625" style="2" customWidth="1"/>
  </cols>
  <sheetData>
    <row r="1" ht="10.5" customHeight="1"/>
    <row r="2" spans="2:11" ht="21" customHeight="1">
      <c r="B2" s="185" t="s">
        <v>133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2:11" ht="21" customHeight="1">
      <c r="B3" s="214" t="s">
        <v>65</v>
      </c>
      <c r="C3" s="215"/>
      <c r="D3" s="215"/>
      <c r="E3" s="215"/>
      <c r="F3" s="215"/>
      <c r="G3" s="215"/>
      <c r="H3" s="215"/>
      <c r="I3" s="215"/>
      <c r="J3" s="215"/>
      <c r="K3" s="216"/>
    </row>
    <row r="4" spans="2:11" ht="15.75" customHeight="1">
      <c r="B4" s="191" t="s">
        <v>62</v>
      </c>
      <c r="C4" s="192"/>
      <c r="D4" s="192"/>
      <c r="E4" s="192"/>
      <c r="F4" s="192"/>
      <c r="G4" s="192"/>
      <c r="H4" s="192"/>
      <c r="I4" s="192"/>
      <c r="J4" s="192"/>
      <c r="K4" s="193"/>
    </row>
    <row r="5" spans="2:11" ht="15.75">
      <c r="B5" s="4"/>
      <c r="C5" s="4" t="s">
        <v>0</v>
      </c>
      <c r="D5" s="46" t="str">
        <f>+'[1]pattern'!$C$1</f>
        <v>CARNATION INDUSTRIES LTD</v>
      </c>
      <c r="E5" s="5"/>
      <c r="F5" s="5"/>
      <c r="G5" s="29"/>
      <c r="H5" s="5"/>
      <c r="I5" s="76"/>
      <c r="J5" s="11"/>
      <c r="K5" s="11"/>
    </row>
    <row r="6" spans="2:11" ht="15.75">
      <c r="B6" s="7"/>
      <c r="C6" s="23" t="s">
        <v>64</v>
      </c>
      <c r="D6" s="212">
        <f>+'[1]pattern'!$E$2</f>
        <v>530609</v>
      </c>
      <c r="E6" s="213"/>
      <c r="F6" s="26" t="s">
        <v>4</v>
      </c>
      <c r="G6" s="121" t="s">
        <v>44</v>
      </c>
      <c r="H6" s="122"/>
      <c r="I6" s="136">
        <v>41364</v>
      </c>
      <c r="J6" s="123"/>
      <c r="K6" s="11"/>
    </row>
    <row r="7" spans="2:11" ht="12.75" customHeight="1" hidden="1">
      <c r="B7" s="7"/>
      <c r="C7" s="12"/>
      <c r="D7" s="18"/>
      <c r="E7" s="3"/>
      <c r="F7" s="3"/>
      <c r="G7" s="14"/>
      <c r="H7" s="3"/>
      <c r="I7" s="66"/>
      <c r="J7" s="11"/>
      <c r="K7" s="11"/>
    </row>
    <row r="8" spans="2:11" ht="15.75">
      <c r="B8" s="13"/>
      <c r="C8" s="23" t="s">
        <v>135</v>
      </c>
      <c r="D8" s="212" t="str">
        <f>CONCATENATE(" [ ",'[1]pattern'!$E$4," ] - [ ",'[1]pattern'!$E$3," ]")</f>
        <v> [ 13067 ] - [ N.A ]</v>
      </c>
      <c r="E8" s="219"/>
      <c r="F8" s="219"/>
      <c r="G8" s="219"/>
      <c r="H8" s="213"/>
      <c r="I8" s="15"/>
      <c r="J8" s="11"/>
      <c r="K8" s="11"/>
    </row>
    <row r="9" spans="2:11" ht="33" customHeight="1">
      <c r="B9" s="241" t="s">
        <v>66</v>
      </c>
      <c r="C9" s="242" t="s">
        <v>6</v>
      </c>
      <c r="D9" s="244" t="s">
        <v>95</v>
      </c>
      <c r="E9" s="246" t="s">
        <v>7</v>
      </c>
      <c r="F9" s="34"/>
      <c r="G9" s="248" t="s">
        <v>8</v>
      </c>
      <c r="H9" s="250" t="s">
        <v>72</v>
      </c>
      <c r="I9" s="250"/>
      <c r="J9" s="229" t="s">
        <v>73</v>
      </c>
      <c r="K9" s="240"/>
    </row>
    <row r="10" spans="2:11" ht="51" customHeight="1">
      <c r="B10" s="241"/>
      <c r="C10" s="243"/>
      <c r="D10" s="245"/>
      <c r="E10" s="247"/>
      <c r="F10" s="74"/>
      <c r="G10" s="249"/>
      <c r="H10" s="62" t="s">
        <v>107</v>
      </c>
      <c r="I10" s="62" t="s">
        <v>79</v>
      </c>
      <c r="J10" s="77" t="s">
        <v>76</v>
      </c>
      <c r="K10" s="77" t="s">
        <v>80</v>
      </c>
    </row>
    <row r="11" spans="2:11" s="91" customFormat="1" ht="24">
      <c r="B11" s="87" t="s">
        <v>68</v>
      </c>
      <c r="C11" s="73" t="s">
        <v>67</v>
      </c>
      <c r="D11" s="73" t="s">
        <v>69</v>
      </c>
      <c r="E11" s="88" t="s">
        <v>70</v>
      </c>
      <c r="F11" s="89"/>
      <c r="G11" s="73" t="s">
        <v>71</v>
      </c>
      <c r="H11" s="62" t="s">
        <v>77</v>
      </c>
      <c r="I11" s="90" t="s">
        <v>78</v>
      </c>
      <c r="J11" s="62" t="s">
        <v>75</v>
      </c>
      <c r="K11" s="62" t="s">
        <v>93</v>
      </c>
    </row>
    <row r="12" spans="2:11" ht="15.75">
      <c r="B12" s="1" t="s">
        <v>10</v>
      </c>
      <c r="C12" s="78" t="s">
        <v>108</v>
      </c>
      <c r="D12" s="28"/>
      <c r="E12" s="220"/>
      <c r="F12" s="211"/>
      <c r="G12" s="45"/>
      <c r="H12" s="27"/>
      <c r="I12" s="31"/>
      <c r="J12" s="11"/>
      <c r="K12" s="11"/>
    </row>
    <row r="13" spans="2:11" ht="12.75">
      <c r="B13" s="35" t="s">
        <v>11</v>
      </c>
      <c r="C13" s="92" t="s">
        <v>9</v>
      </c>
      <c r="D13" s="15"/>
      <c r="E13" s="220"/>
      <c r="F13" s="211"/>
      <c r="G13" s="45"/>
      <c r="H13" s="27"/>
      <c r="I13" s="31"/>
      <c r="J13" s="11"/>
      <c r="K13" s="11"/>
    </row>
    <row r="14" spans="2:11" ht="12.75">
      <c r="B14" s="15" t="s">
        <v>39</v>
      </c>
      <c r="C14" s="40" t="s">
        <v>81</v>
      </c>
      <c r="D14" s="15">
        <v>4</v>
      </c>
      <c r="E14" s="220">
        <v>811784</v>
      </c>
      <c r="F14" s="211"/>
      <c r="G14" s="45">
        <v>791674</v>
      </c>
      <c r="H14" s="67">
        <f>+(E14/$E$48)*100</f>
        <v>23.481238936005276</v>
      </c>
      <c r="I14" s="67">
        <f>+(E14/$E$48)*100</f>
        <v>23.481238936005276</v>
      </c>
      <c r="J14" s="13">
        <f>+'[1]pattern'!$Q$30</f>
        <v>0</v>
      </c>
      <c r="K14" s="85">
        <f>+J14/G14</f>
        <v>0</v>
      </c>
    </row>
    <row r="15" spans="2:11" ht="12.75">
      <c r="B15" s="13" t="s">
        <v>38</v>
      </c>
      <c r="C15" s="93" t="s">
        <v>14</v>
      </c>
      <c r="D15" s="52">
        <v>0</v>
      </c>
      <c r="E15" s="220">
        <v>0</v>
      </c>
      <c r="F15" s="211"/>
      <c r="G15" s="45">
        <v>0</v>
      </c>
      <c r="H15" s="67">
        <f>+(E15/$E$48)*100</f>
        <v>0</v>
      </c>
      <c r="I15" s="67">
        <f>+(E15/$E$48)*100</f>
        <v>0</v>
      </c>
      <c r="J15" s="13">
        <f>+'[1]pattern'!$Q$31</f>
        <v>0</v>
      </c>
      <c r="K15" s="85"/>
    </row>
    <row r="16" spans="2:11" ht="12.75">
      <c r="B16" s="21" t="s">
        <v>110</v>
      </c>
      <c r="C16" s="94" t="s">
        <v>15</v>
      </c>
      <c r="D16" s="21">
        <v>0</v>
      </c>
      <c r="E16" s="210">
        <v>0</v>
      </c>
      <c r="F16" s="211"/>
      <c r="G16" s="45">
        <v>0</v>
      </c>
      <c r="H16" s="67">
        <f>+(E16/$E$48)*100</f>
        <v>0</v>
      </c>
      <c r="I16" s="67">
        <f>+(E16/$E$48)*100</f>
        <v>0</v>
      </c>
      <c r="J16" s="13">
        <f>+'[1]pattern'!$Q$32</f>
        <v>0</v>
      </c>
      <c r="K16" s="85"/>
    </row>
    <row r="17" spans="2:11" ht="12.75">
      <c r="B17" s="13" t="s">
        <v>40</v>
      </c>
      <c r="C17" s="93" t="s">
        <v>18</v>
      </c>
      <c r="D17" s="21">
        <v>0</v>
      </c>
      <c r="E17" s="210">
        <v>0</v>
      </c>
      <c r="F17" s="211"/>
      <c r="G17" s="45">
        <v>0</v>
      </c>
      <c r="H17" s="67">
        <f>+(E17/$E$48)*100</f>
        <v>0</v>
      </c>
      <c r="I17" s="67">
        <f>+(E17/$E$48)*100</f>
        <v>0</v>
      </c>
      <c r="J17" s="13">
        <f>+'[1]pattern'!$Q$33</f>
        <v>0</v>
      </c>
      <c r="K17" s="85"/>
    </row>
    <row r="18" spans="2:11" ht="12.75">
      <c r="B18" s="13" t="s">
        <v>41</v>
      </c>
      <c r="C18" s="93" t="s">
        <v>19</v>
      </c>
      <c r="D18" s="21">
        <v>0</v>
      </c>
      <c r="E18" s="210">
        <v>0</v>
      </c>
      <c r="F18" s="211"/>
      <c r="G18" s="45">
        <v>0</v>
      </c>
      <c r="H18" s="67">
        <f>+(E18/$E$48)*100</f>
        <v>0</v>
      </c>
      <c r="I18" s="67">
        <f>+(E18/$E$48)*100</f>
        <v>0</v>
      </c>
      <c r="J18" s="13">
        <f>+'[1]pattern'!$Q$34</f>
        <v>0</v>
      </c>
      <c r="K18" s="85"/>
    </row>
    <row r="19" spans="2:11" ht="15.75">
      <c r="B19" s="13"/>
      <c r="C19" s="41" t="s">
        <v>21</v>
      </c>
      <c r="D19" s="53">
        <f>SUM(D14:D18)</f>
        <v>4</v>
      </c>
      <c r="E19" s="201">
        <f>SUM(E14:F18)</f>
        <v>811784</v>
      </c>
      <c r="F19" s="221"/>
      <c r="G19" s="51">
        <f>SUM(G14:G18)</f>
        <v>791674</v>
      </c>
      <c r="H19" s="32">
        <f>SUM(H14:H18)</f>
        <v>23.481238936005276</v>
      </c>
      <c r="I19" s="32">
        <f>SUM(I14:I18)</f>
        <v>23.481238936005276</v>
      </c>
      <c r="J19" s="84">
        <f>SUM(J14:J18)</f>
        <v>0</v>
      </c>
      <c r="K19" s="32">
        <f>SUM(K14:K18)</f>
        <v>0</v>
      </c>
    </row>
    <row r="20" spans="2:11" ht="12.75">
      <c r="B20" s="36" t="s">
        <v>23</v>
      </c>
      <c r="C20" s="212" t="s">
        <v>26</v>
      </c>
      <c r="D20" s="219"/>
      <c r="E20" s="219"/>
      <c r="F20" s="219"/>
      <c r="G20" s="219"/>
      <c r="H20" s="219"/>
      <c r="I20" s="213"/>
      <c r="J20" s="11"/>
      <c r="K20" s="11"/>
    </row>
    <row r="21" spans="2:11" s="106" customFormat="1" ht="24">
      <c r="B21" s="75" t="s">
        <v>12</v>
      </c>
      <c r="C21" s="95" t="s">
        <v>22</v>
      </c>
      <c r="D21" s="44">
        <v>2</v>
      </c>
      <c r="E21" s="217">
        <v>720733</v>
      </c>
      <c r="F21" s="218"/>
      <c r="G21" s="37">
        <v>457233</v>
      </c>
      <c r="H21" s="86">
        <f>+(E21/$E$48)*100</f>
        <v>20.847545384072475</v>
      </c>
      <c r="I21" s="86">
        <f>+(E21/$E$48)*100</f>
        <v>20.847545384072475</v>
      </c>
      <c r="J21" s="75">
        <f>+'[1]pattern'!$Q$37</f>
        <v>0</v>
      </c>
      <c r="K21" s="108"/>
    </row>
    <row r="22" spans="2:11" ht="12.75">
      <c r="B22" s="13" t="s">
        <v>13</v>
      </c>
      <c r="C22" s="96" t="s">
        <v>34</v>
      </c>
      <c r="D22" s="44">
        <v>0</v>
      </c>
      <c r="E22" s="217">
        <v>0</v>
      </c>
      <c r="F22" s="218"/>
      <c r="G22" s="37">
        <v>0</v>
      </c>
      <c r="H22" s="86">
        <f>+(E22/$E$48)*100</f>
        <v>0</v>
      </c>
      <c r="I22" s="86">
        <f>+(E22/$E$48)*100</f>
        <v>0</v>
      </c>
      <c r="J22" s="13">
        <f>+'[1]pattern'!$Q$37</f>
        <v>0</v>
      </c>
      <c r="K22" s="85"/>
    </row>
    <row r="23" spans="2:11" ht="12.75">
      <c r="B23" s="13" t="s">
        <v>16</v>
      </c>
      <c r="C23" s="96" t="s">
        <v>28</v>
      </c>
      <c r="D23" s="44">
        <v>0</v>
      </c>
      <c r="E23" s="217">
        <v>0</v>
      </c>
      <c r="F23" s="218"/>
      <c r="G23" s="37">
        <v>0</v>
      </c>
      <c r="H23" s="86"/>
      <c r="I23" s="86"/>
      <c r="J23" s="13">
        <f>+'[1]pattern'!$Q$37</f>
        <v>0</v>
      </c>
      <c r="K23" s="85"/>
    </row>
    <row r="24" spans="2:11" ht="12.75">
      <c r="B24" s="13" t="s">
        <v>17</v>
      </c>
      <c r="C24" s="96" t="s">
        <v>166</v>
      </c>
      <c r="D24" s="44">
        <v>0</v>
      </c>
      <c r="E24" s="168">
        <v>0</v>
      </c>
      <c r="F24" s="170"/>
      <c r="G24" s="37">
        <v>0</v>
      </c>
      <c r="H24" s="86">
        <v>0</v>
      </c>
      <c r="I24" s="86">
        <v>0</v>
      </c>
      <c r="J24" s="13">
        <v>0</v>
      </c>
      <c r="K24" s="85"/>
    </row>
    <row r="25" spans="2:11" ht="12.75">
      <c r="B25" s="13" t="s">
        <v>20</v>
      </c>
      <c r="C25" s="96" t="s">
        <v>19</v>
      </c>
      <c r="D25" s="44">
        <v>0</v>
      </c>
      <c r="E25" s="217">
        <v>0</v>
      </c>
      <c r="F25" s="218"/>
      <c r="G25" s="37">
        <v>0</v>
      </c>
      <c r="H25" s="27"/>
      <c r="I25" s="67">
        <f>+(E25/$E$48)*100</f>
        <v>0</v>
      </c>
      <c r="J25" s="13">
        <f>+'[1]pattern'!$Q$37</f>
        <v>0</v>
      </c>
      <c r="K25" s="85"/>
    </row>
    <row r="26" spans="2:11" s="58" customFormat="1" ht="12.75" customHeight="1">
      <c r="B26" s="224" t="s">
        <v>24</v>
      </c>
      <c r="C26" s="225"/>
      <c r="D26" s="59">
        <f>SUM(D21:D25)</f>
        <v>2</v>
      </c>
      <c r="E26" s="201">
        <f>SUM(E21:F25)</f>
        <v>720733</v>
      </c>
      <c r="F26" s="221"/>
      <c r="G26" s="59">
        <f>SUM(G21:G25)</f>
        <v>457233</v>
      </c>
      <c r="H26" s="68">
        <f>SUM(H21:H25)</f>
        <v>20.847545384072475</v>
      </c>
      <c r="I26" s="68">
        <f>SUM(I21:I25)</f>
        <v>20.847545384072475</v>
      </c>
      <c r="J26" s="59">
        <f>SUM(J21:J25)</f>
        <v>0</v>
      </c>
      <c r="K26" s="68">
        <f>SUM(K21:K25)</f>
        <v>0</v>
      </c>
    </row>
    <row r="27" spans="2:11" ht="26.25" customHeight="1">
      <c r="B27" s="229" t="s">
        <v>43</v>
      </c>
      <c r="C27" s="230"/>
      <c r="D27" s="54">
        <f>+D26+D19</f>
        <v>6</v>
      </c>
      <c r="E27" s="49">
        <f>+E26+E19</f>
        <v>1532517</v>
      </c>
      <c r="F27" s="49"/>
      <c r="G27" s="48">
        <f>+G26+G19</f>
        <v>1248907</v>
      </c>
      <c r="H27" s="50">
        <f>+H26+H19</f>
        <v>44.32878432007775</v>
      </c>
      <c r="I27" s="50">
        <f>+I26+I19</f>
        <v>44.32878432007775</v>
      </c>
      <c r="J27" s="84">
        <f>SUM(J21:J26)</f>
        <v>0</v>
      </c>
      <c r="K27" s="83">
        <f>SUM(K21:K26)</f>
        <v>0</v>
      </c>
    </row>
    <row r="28" spans="2:11" s="42" customFormat="1" ht="18.75" customHeight="1">
      <c r="B28" s="43" t="s">
        <v>25</v>
      </c>
      <c r="C28" s="226" t="s">
        <v>27</v>
      </c>
      <c r="D28" s="227"/>
      <c r="E28" s="227"/>
      <c r="F28" s="227"/>
      <c r="G28" s="227"/>
      <c r="H28" s="227"/>
      <c r="I28" s="228"/>
      <c r="J28" s="13"/>
      <c r="K28" s="13"/>
    </row>
    <row r="29" spans="2:11" ht="12.75">
      <c r="B29" s="35" t="s">
        <v>11</v>
      </c>
      <c r="C29" s="16" t="s">
        <v>28</v>
      </c>
      <c r="D29" s="15"/>
      <c r="E29" s="220"/>
      <c r="F29" s="211"/>
      <c r="G29" s="45"/>
      <c r="H29" s="27"/>
      <c r="I29" s="33"/>
      <c r="J29" s="20" t="s">
        <v>94</v>
      </c>
      <c r="K29" s="20" t="s">
        <v>94</v>
      </c>
    </row>
    <row r="30" spans="2:11" ht="12.75">
      <c r="B30" s="15" t="s">
        <v>12</v>
      </c>
      <c r="C30" s="96" t="s">
        <v>29</v>
      </c>
      <c r="D30" s="15">
        <v>2</v>
      </c>
      <c r="E30" s="220">
        <v>48200</v>
      </c>
      <c r="F30" s="211"/>
      <c r="G30" s="45">
        <v>0</v>
      </c>
      <c r="H30" s="67">
        <f>+(E30/$E$48)*100</f>
        <v>1.394207962605144</v>
      </c>
      <c r="I30" s="67">
        <f aca="true" t="shared" si="0" ref="I30:I38">+(E30/$E$48)*100</f>
        <v>1.394207962605144</v>
      </c>
      <c r="J30" s="11"/>
      <c r="K30" s="11"/>
    </row>
    <row r="31" spans="2:11" ht="12.75">
      <c r="B31" s="13" t="s">
        <v>13</v>
      </c>
      <c r="C31" s="96" t="s">
        <v>30</v>
      </c>
      <c r="D31" s="52">
        <v>0</v>
      </c>
      <c r="E31" s="220">
        <v>0</v>
      </c>
      <c r="F31" s="211"/>
      <c r="G31" s="45">
        <v>0</v>
      </c>
      <c r="H31" s="67">
        <f aca="true" t="shared" si="1" ref="H31:H38">+(E31/$E$48)*100</f>
        <v>0</v>
      </c>
      <c r="I31" s="67">
        <f t="shared" si="0"/>
        <v>0</v>
      </c>
      <c r="J31" s="11"/>
      <c r="K31" s="11"/>
    </row>
    <row r="32" spans="2:11" s="106" customFormat="1" ht="12.75">
      <c r="B32" s="75" t="s">
        <v>16</v>
      </c>
      <c r="C32" s="96" t="s">
        <v>82</v>
      </c>
      <c r="D32" s="44">
        <v>0</v>
      </c>
      <c r="E32" s="217">
        <v>0</v>
      </c>
      <c r="F32" s="231"/>
      <c r="G32" s="37">
        <v>0</v>
      </c>
      <c r="H32" s="86">
        <f t="shared" si="1"/>
        <v>0</v>
      </c>
      <c r="I32" s="86">
        <f t="shared" si="0"/>
        <v>0</v>
      </c>
      <c r="J32" s="75"/>
      <c r="K32" s="75"/>
    </row>
    <row r="33" spans="2:11" ht="12.75">
      <c r="B33" s="13" t="s">
        <v>17</v>
      </c>
      <c r="C33" s="40" t="s">
        <v>31</v>
      </c>
      <c r="D33" s="15">
        <v>0</v>
      </c>
      <c r="E33" s="220">
        <v>0</v>
      </c>
      <c r="F33" s="211"/>
      <c r="G33" s="45">
        <v>0</v>
      </c>
      <c r="H33" s="67">
        <f t="shared" si="1"/>
        <v>0</v>
      </c>
      <c r="I33" s="67">
        <f t="shared" si="0"/>
        <v>0</v>
      </c>
      <c r="J33" s="11"/>
      <c r="K33" s="11"/>
    </row>
    <row r="34" spans="2:11" ht="12.75">
      <c r="B34" s="13" t="s">
        <v>20</v>
      </c>
      <c r="C34" s="96" t="s">
        <v>1</v>
      </c>
      <c r="D34" s="15">
        <v>0</v>
      </c>
      <c r="E34" s="220">
        <v>0</v>
      </c>
      <c r="F34" s="211"/>
      <c r="G34" s="45">
        <v>0</v>
      </c>
      <c r="H34" s="67">
        <f t="shared" si="1"/>
        <v>0</v>
      </c>
      <c r="I34" s="67">
        <f t="shared" si="0"/>
        <v>0</v>
      </c>
      <c r="J34" s="11"/>
      <c r="K34" s="11"/>
    </row>
    <row r="35" spans="2:11" s="38" customFormat="1" ht="30.75" customHeight="1">
      <c r="B35" s="75" t="s">
        <v>83</v>
      </c>
      <c r="C35" s="39" t="s">
        <v>2</v>
      </c>
      <c r="D35" s="44">
        <v>0</v>
      </c>
      <c r="E35" s="217">
        <v>0</v>
      </c>
      <c r="F35" s="231"/>
      <c r="G35" s="37">
        <v>0</v>
      </c>
      <c r="H35" s="86">
        <f t="shared" si="1"/>
        <v>0</v>
      </c>
      <c r="I35" s="86">
        <f t="shared" si="0"/>
        <v>0</v>
      </c>
      <c r="J35" s="75"/>
      <c r="K35" s="75"/>
    </row>
    <row r="36" spans="2:11" ht="17.25" customHeight="1">
      <c r="B36" s="13" t="s">
        <v>84</v>
      </c>
      <c r="C36" s="40" t="s">
        <v>85</v>
      </c>
      <c r="D36" s="55">
        <v>0</v>
      </c>
      <c r="E36" s="220">
        <v>0</v>
      </c>
      <c r="F36" s="211"/>
      <c r="G36" s="45">
        <v>0</v>
      </c>
      <c r="H36" s="67">
        <f t="shared" si="1"/>
        <v>0</v>
      </c>
      <c r="I36" s="67">
        <f t="shared" si="0"/>
        <v>0</v>
      </c>
      <c r="J36" s="11"/>
      <c r="K36" s="11"/>
    </row>
    <row r="37" spans="2:11" ht="17.25" customHeight="1">
      <c r="B37" s="13" t="s">
        <v>86</v>
      </c>
      <c r="C37" s="96" t="s">
        <v>166</v>
      </c>
      <c r="D37" s="179">
        <v>0</v>
      </c>
      <c r="E37" s="15">
        <v>0</v>
      </c>
      <c r="F37" s="30"/>
      <c r="G37" s="45">
        <v>0</v>
      </c>
      <c r="H37" s="67">
        <v>0</v>
      </c>
      <c r="I37" s="67">
        <v>0</v>
      </c>
      <c r="J37" s="11"/>
      <c r="K37" s="11"/>
    </row>
    <row r="38" spans="2:11" ht="18.75" customHeight="1">
      <c r="B38" s="13" t="s">
        <v>167</v>
      </c>
      <c r="C38" s="96" t="s">
        <v>88</v>
      </c>
      <c r="D38" s="52"/>
      <c r="E38" s="220"/>
      <c r="F38" s="211"/>
      <c r="G38" s="45"/>
      <c r="H38" s="67">
        <f t="shared" si="1"/>
        <v>0</v>
      </c>
      <c r="I38" s="67">
        <f t="shared" si="0"/>
        <v>0</v>
      </c>
      <c r="J38" s="11"/>
      <c r="K38" s="11"/>
    </row>
    <row r="39" spans="2:11" s="58" customFormat="1" ht="15.75">
      <c r="B39" s="224" t="s">
        <v>32</v>
      </c>
      <c r="C39" s="225"/>
      <c r="D39" s="47">
        <f>SUM(D30:D38)</f>
        <v>2</v>
      </c>
      <c r="E39" s="201">
        <f>SUM(E30:F38)</f>
        <v>48200</v>
      </c>
      <c r="F39" s="221"/>
      <c r="G39" s="51">
        <f>SUM(G30:G38)</f>
        <v>0</v>
      </c>
      <c r="H39" s="68">
        <f>SUM(H30:H38)</f>
        <v>1.394207962605144</v>
      </c>
      <c r="I39" s="32">
        <f>SUM(I30:I38)</f>
        <v>1.394207962605144</v>
      </c>
      <c r="J39" s="20" t="s">
        <v>94</v>
      </c>
      <c r="K39" s="20" t="s">
        <v>94</v>
      </c>
    </row>
    <row r="40" spans="2:11" ht="15.75">
      <c r="B40" s="36" t="s">
        <v>23</v>
      </c>
      <c r="C40" s="4" t="s">
        <v>33</v>
      </c>
      <c r="D40" s="15"/>
      <c r="E40" s="220"/>
      <c r="F40" s="211"/>
      <c r="G40" s="45"/>
      <c r="H40" s="27"/>
      <c r="I40" s="31"/>
      <c r="J40" s="20" t="s">
        <v>94</v>
      </c>
      <c r="K40" s="20" t="s">
        <v>94</v>
      </c>
    </row>
    <row r="41" spans="2:11" ht="12.75">
      <c r="B41" s="13" t="s">
        <v>12</v>
      </c>
      <c r="C41" s="17" t="s">
        <v>34</v>
      </c>
      <c r="D41" s="52">
        <v>55</v>
      </c>
      <c r="E41" s="220">
        <v>135118</v>
      </c>
      <c r="F41" s="211"/>
      <c r="G41" s="45">
        <v>126818</v>
      </c>
      <c r="H41" s="137">
        <f>+(E41/$E$48)*100</f>
        <v>3.9083525205660137</v>
      </c>
      <c r="I41" s="67">
        <f>+(E41/$E$48)*100</f>
        <v>3.9083525205660137</v>
      </c>
      <c r="J41" s="11"/>
      <c r="K41" s="11"/>
    </row>
    <row r="42" spans="2:11" s="38" customFormat="1" ht="25.5">
      <c r="B42" s="222" t="s">
        <v>13</v>
      </c>
      <c r="C42" s="39" t="s">
        <v>163</v>
      </c>
      <c r="D42" s="44">
        <v>1864</v>
      </c>
      <c r="E42" s="217">
        <v>743744</v>
      </c>
      <c r="F42" s="231"/>
      <c r="G42" s="165">
        <v>604213</v>
      </c>
      <c r="H42" s="86">
        <f>+(E42/$E$48)*100</f>
        <v>21.51314952157262</v>
      </c>
      <c r="I42" s="86">
        <f>+(E42/$E$48)*100</f>
        <v>21.51314952157262</v>
      </c>
      <c r="J42" s="75"/>
      <c r="K42" s="75"/>
    </row>
    <row r="43" spans="2:11" s="117" customFormat="1" ht="25.5">
      <c r="B43" s="223"/>
      <c r="C43" s="39" t="s">
        <v>87</v>
      </c>
      <c r="D43" s="44">
        <v>10</v>
      </c>
      <c r="E43" s="217">
        <v>997581</v>
      </c>
      <c r="F43" s="239"/>
      <c r="G43" s="54">
        <v>419471</v>
      </c>
      <c r="H43" s="118">
        <f>+(E43/$E$48)*100</f>
        <v>28.85550567517847</v>
      </c>
      <c r="I43" s="118">
        <f>+(E43/$E$48)*100</f>
        <v>28.85550567517847</v>
      </c>
      <c r="J43" s="49"/>
      <c r="K43" s="49"/>
    </row>
    <row r="44" spans="2:11" s="117" customFormat="1" ht="12.75">
      <c r="B44" s="171" t="s">
        <v>16</v>
      </c>
      <c r="C44" s="96" t="s">
        <v>166</v>
      </c>
      <c r="D44" s="44">
        <v>0</v>
      </c>
      <c r="E44" s="168">
        <v>0</v>
      </c>
      <c r="F44" s="169"/>
      <c r="G44" s="54">
        <v>0</v>
      </c>
      <c r="H44" s="118">
        <v>0</v>
      </c>
      <c r="I44" s="118">
        <v>0</v>
      </c>
      <c r="J44" s="49"/>
      <c r="K44" s="49"/>
    </row>
    <row r="45" spans="2:11" ht="12.75">
      <c r="B45" s="13" t="s">
        <v>17</v>
      </c>
      <c r="C45" s="17" t="s">
        <v>88</v>
      </c>
      <c r="D45" s="109" t="s">
        <v>109</v>
      </c>
      <c r="E45" s="238" t="s">
        <v>109</v>
      </c>
      <c r="F45" s="211"/>
      <c r="G45" s="110" t="s">
        <v>109</v>
      </c>
      <c r="H45" s="67">
        <f>+(E45/$E$48)*100</f>
        <v>0</v>
      </c>
      <c r="I45" s="67">
        <f>+(E45/$E$48)*100</f>
        <v>0</v>
      </c>
      <c r="J45" s="11"/>
      <c r="K45" s="11"/>
    </row>
    <row r="46" spans="2:11" s="58" customFormat="1" ht="15.75">
      <c r="B46" s="20"/>
      <c r="C46" s="41" t="s">
        <v>42</v>
      </c>
      <c r="D46" s="97">
        <f>SUM(D41:D45)</f>
        <v>1929</v>
      </c>
      <c r="E46" s="233">
        <f>SUM(E41:F45)</f>
        <v>1876443</v>
      </c>
      <c r="F46" s="234"/>
      <c r="G46" s="48">
        <f>SUM(G41:G45)</f>
        <v>1150502</v>
      </c>
      <c r="H46" s="98">
        <f>SUM(H41:H45)</f>
        <v>54.277007717317105</v>
      </c>
      <c r="I46" s="83">
        <f>SUM(I41:I45)</f>
        <v>54.277007717317105</v>
      </c>
      <c r="J46" s="20" t="s">
        <v>94</v>
      </c>
      <c r="K46" s="20" t="s">
        <v>94</v>
      </c>
    </row>
    <row r="47" spans="2:11" s="58" customFormat="1" ht="32.25" customHeight="1">
      <c r="B47" s="20"/>
      <c r="C47" s="69" t="s">
        <v>35</v>
      </c>
      <c r="D47" s="97">
        <f>+D46+D39</f>
        <v>1931</v>
      </c>
      <c r="E47" s="233">
        <f>+E46+E39</f>
        <v>1924643</v>
      </c>
      <c r="F47" s="234"/>
      <c r="G47" s="99">
        <f>+G46+G39</f>
        <v>1150502</v>
      </c>
      <c r="H47" s="100">
        <f>+H46+H39</f>
        <v>55.67121567992225</v>
      </c>
      <c r="I47" s="101">
        <f>+I46+I39</f>
        <v>55.67121567992225</v>
      </c>
      <c r="J47" s="20" t="s">
        <v>94</v>
      </c>
      <c r="K47" s="20" t="s">
        <v>94</v>
      </c>
    </row>
    <row r="48" spans="2:11" s="58" customFormat="1" ht="15">
      <c r="B48" s="20"/>
      <c r="C48" s="70" t="s">
        <v>134</v>
      </c>
      <c r="D48" s="102">
        <f>+D47+D27</f>
        <v>1937</v>
      </c>
      <c r="E48" s="233">
        <f>+E47+E27</f>
        <v>3457160</v>
      </c>
      <c r="F48" s="234"/>
      <c r="G48" s="102">
        <f>+G47+G27</f>
        <v>2399409</v>
      </c>
      <c r="H48" s="103">
        <f>+H47+H27</f>
        <v>100</v>
      </c>
      <c r="I48" s="104">
        <f>+I47+I27</f>
        <v>100</v>
      </c>
      <c r="J48" s="111" t="s">
        <v>109</v>
      </c>
      <c r="K48" s="112" t="s">
        <v>109</v>
      </c>
    </row>
    <row r="49" spans="2:11" ht="42.75">
      <c r="B49" s="49" t="s">
        <v>37</v>
      </c>
      <c r="C49" s="119" t="s">
        <v>36</v>
      </c>
      <c r="D49" s="108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11" t="s">
        <v>109</v>
      </c>
      <c r="K49" s="112" t="s">
        <v>109</v>
      </c>
    </row>
    <row r="50" spans="2:11" s="58" customFormat="1" ht="15.75">
      <c r="B50" s="9"/>
      <c r="C50" s="72" t="s">
        <v>161</v>
      </c>
      <c r="D50" s="1">
        <f>+D48+D49</f>
        <v>1937</v>
      </c>
      <c r="E50" s="201">
        <f>+E49+E48</f>
        <v>3457160</v>
      </c>
      <c r="F50" s="221"/>
      <c r="G50" s="51">
        <f>+G48+G49</f>
        <v>2399409</v>
      </c>
      <c r="H50" s="71">
        <f>+H48+H49</f>
        <v>100</v>
      </c>
      <c r="I50" s="71">
        <f>+I48+I49</f>
        <v>100</v>
      </c>
      <c r="J50" s="115" t="s">
        <v>109</v>
      </c>
      <c r="K50" s="71">
        <f>+K48+K49</f>
        <v>0</v>
      </c>
    </row>
    <row r="51" spans="2:11" ht="15.75">
      <c r="B51" s="180" t="s">
        <v>164</v>
      </c>
      <c r="C51" s="237"/>
      <c r="D51" s="237"/>
      <c r="E51" s="237"/>
      <c r="F51" s="237"/>
      <c r="G51" s="237"/>
      <c r="H51" s="237"/>
      <c r="I51" s="237"/>
      <c r="J51" s="237"/>
      <c r="K51" s="237"/>
    </row>
    <row r="52" spans="2:9" ht="12.75">
      <c r="B52" s="235"/>
      <c r="C52" s="236"/>
      <c r="D52" s="236"/>
      <c r="E52" s="236"/>
      <c r="F52" s="236"/>
      <c r="G52" s="57"/>
      <c r="H52"/>
      <c r="I52" s="2"/>
    </row>
    <row r="53" spans="2:9" ht="12.75">
      <c r="B53" s="236"/>
      <c r="C53" s="236"/>
      <c r="D53" s="236"/>
      <c r="E53" s="236"/>
      <c r="F53" s="236"/>
      <c r="G53" s="14">
        <f>+G50-'[1]pattern'!$I$24</f>
        <v>0</v>
      </c>
      <c r="H53"/>
      <c r="I53" s="82">
        <f>+E47+E27</f>
        <v>3457160</v>
      </c>
    </row>
    <row r="54" spans="2:9" ht="12.75">
      <c r="B54" s="236"/>
      <c r="C54" s="236"/>
      <c r="D54" s="236"/>
      <c r="E54" s="236"/>
      <c r="F54" s="236"/>
      <c r="G54" s="57"/>
      <c r="H54"/>
      <c r="I54" s="66"/>
    </row>
    <row r="55" spans="2:9" ht="12.75">
      <c r="B55" s="236"/>
      <c r="C55" s="236"/>
      <c r="D55" s="236"/>
      <c r="E55" s="236"/>
      <c r="F55" s="236"/>
      <c r="G55" s="57"/>
      <c r="H55"/>
      <c r="I55" s="66"/>
    </row>
    <row r="56" spans="2:9" ht="12.75">
      <c r="B56" s="236"/>
      <c r="C56" s="236"/>
      <c r="D56" s="236"/>
      <c r="E56" s="236"/>
      <c r="F56" s="236"/>
      <c r="G56" s="57"/>
      <c r="H56"/>
      <c r="I56" s="66"/>
    </row>
    <row r="57" spans="2:9" ht="12.75">
      <c r="B57" s="236"/>
      <c r="C57" s="236"/>
      <c r="D57" s="236"/>
      <c r="E57" s="236"/>
      <c r="F57" s="236"/>
      <c r="G57" s="57"/>
      <c r="H57"/>
      <c r="I57" s="66"/>
    </row>
    <row r="58" spans="2:9" ht="12.75">
      <c r="B58" s="236"/>
      <c r="C58" s="236"/>
      <c r="D58" s="236"/>
      <c r="E58" s="236"/>
      <c r="F58" s="236"/>
      <c r="G58" s="57"/>
      <c r="H58"/>
      <c r="I58" s="66"/>
    </row>
    <row r="59" spans="2:9" ht="12.75">
      <c r="B59" s="232" t="s">
        <v>3</v>
      </c>
      <c r="C59" s="232"/>
      <c r="D59" s="56"/>
      <c r="E59" s="3"/>
      <c r="F59" s="3"/>
      <c r="G59" s="14"/>
      <c r="H59" s="3"/>
      <c r="I59" s="66"/>
    </row>
    <row r="60" spans="2:9" ht="12.75">
      <c r="B60" s="3"/>
      <c r="C60" s="3"/>
      <c r="D60" s="14"/>
      <c r="E60" s="3"/>
      <c r="F60" s="3"/>
      <c r="G60" s="14"/>
      <c r="H60" s="3"/>
      <c r="I60" s="66"/>
    </row>
  </sheetData>
  <sheetProtection/>
  <mergeCells count="53">
    <mergeCell ref="J9:K9"/>
    <mergeCell ref="B9:B10"/>
    <mergeCell ref="C9:C10"/>
    <mergeCell ref="D9:D10"/>
    <mergeCell ref="E9:E10"/>
    <mergeCell ref="G9:G10"/>
    <mergeCell ref="H9:I9"/>
    <mergeCell ref="E30:F30"/>
    <mergeCell ref="E47:F47"/>
    <mergeCell ref="E45:F45"/>
    <mergeCell ref="E43:F43"/>
    <mergeCell ref="E40:F40"/>
    <mergeCell ref="E33:F33"/>
    <mergeCell ref="E34:F34"/>
    <mergeCell ref="E35:F35"/>
    <mergeCell ref="E36:F36"/>
    <mergeCell ref="B59:C59"/>
    <mergeCell ref="E50:F50"/>
    <mergeCell ref="E42:F42"/>
    <mergeCell ref="E48:F48"/>
    <mergeCell ref="B52:F58"/>
    <mergeCell ref="E46:F46"/>
    <mergeCell ref="C51:K51"/>
    <mergeCell ref="E22:F22"/>
    <mergeCell ref="E25:F25"/>
    <mergeCell ref="E26:F26"/>
    <mergeCell ref="C28:I28"/>
    <mergeCell ref="B27:C27"/>
    <mergeCell ref="E41:F41"/>
    <mergeCell ref="B39:C39"/>
    <mergeCell ref="E38:F38"/>
    <mergeCell ref="E39:F39"/>
    <mergeCell ref="E32:F32"/>
    <mergeCell ref="E14:F14"/>
    <mergeCell ref="E15:F15"/>
    <mergeCell ref="E19:F19"/>
    <mergeCell ref="E16:F16"/>
    <mergeCell ref="E17:F17"/>
    <mergeCell ref="B42:B43"/>
    <mergeCell ref="E31:F31"/>
    <mergeCell ref="B26:C26"/>
    <mergeCell ref="E29:F29"/>
    <mergeCell ref="E21:F21"/>
    <mergeCell ref="E18:F18"/>
    <mergeCell ref="D6:E6"/>
    <mergeCell ref="B2:K2"/>
    <mergeCell ref="B3:K3"/>
    <mergeCell ref="B4:K4"/>
    <mergeCell ref="E23:F23"/>
    <mergeCell ref="D8:H8"/>
    <mergeCell ref="C20:I20"/>
    <mergeCell ref="E13:F13"/>
    <mergeCell ref="E12:F12"/>
  </mergeCells>
  <hyperlinks>
    <hyperlink ref="B59" location="'FORM-B'!A1" display="'FORM-B'!A1"/>
  </hyperlinks>
  <printOptions/>
  <pageMargins left="0.25" right="0.25" top="0.5" bottom="0.25" header="0.25" footer="0.2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22"/>
  <sheetViews>
    <sheetView zoomScalePageLayoutView="0" workbookViewId="0" topLeftCell="A4">
      <selection activeCell="A21" sqref="A21:M21"/>
    </sheetView>
  </sheetViews>
  <sheetFormatPr defaultColWidth="9.140625" defaultRowHeight="12.75"/>
  <cols>
    <col min="1" max="1" width="8.140625" style="0" customWidth="1"/>
    <col min="2" max="2" width="29.00390625" style="0" customWidth="1"/>
    <col min="3" max="3" width="10.28125" style="0" bestFit="1" customWidth="1"/>
    <col min="5" max="5" width="3.28125" style="0" customWidth="1"/>
    <col min="8" max="8" width="10.28125" style="0" customWidth="1"/>
    <col min="13" max="13" width="12.57421875" style="0" customWidth="1"/>
  </cols>
  <sheetData>
    <row r="5" spans="1:13" ht="18.75">
      <c r="A5" s="253" t="s">
        <v>92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27" customHeight="1">
      <c r="A6" s="254" t="s">
        <v>137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13" ht="15" thickBot="1">
      <c r="A7" s="142"/>
      <c r="B7" s="143" t="s">
        <v>113</v>
      </c>
      <c r="C7" s="255" t="str">
        <f>+'CL-35-(I)(a)'!D5</f>
        <v>CARNATION INDUSTRIES LTD</v>
      </c>
      <c r="D7" s="256"/>
      <c r="E7" s="256"/>
      <c r="F7" s="256"/>
      <c r="G7" s="256"/>
      <c r="H7" s="256"/>
      <c r="I7" s="256"/>
      <c r="J7" s="256"/>
      <c r="K7" s="256"/>
      <c r="L7" s="256"/>
      <c r="M7" s="257"/>
    </row>
    <row r="8" spans="1:13" ht="17.25" customHeight="1" thickBot="1">
      <c r="A8" s="144"/>
      <c r="B8" s="124" t="s">
        <v>64</v>
      </c>
      <c r="C8" s="174">
        <v>530609</v>
      </c>
      <c r="D8" s="178"/>
      <c r="E8" s="178"/>
      <c r="F8" s="178"/>
      <c r="G8" s="258"/>
      <c r="H8" s="258"/>
      <c r="I8" s="258"/>
      <c r="J8" s="258"/>
      <c r="K8" s="259"/>
      <c r="L8" s="259"/>
      <c r="M8" s="260"/>
    </row>
    <row r="9" spans="1:13" ht="15.75" thickBot="1">
      <c r="A9" s="144"/>
      <c r="B9" s="147" t="s">
        <v>138</v>
      </c>
      <c r="C9" s="175">
        <v>13067</v>
      </c>
      <c r="D9" s="176"/>
      <c r="E9" s="176"/>
      <c r="F9" s="176"/>
      <c r="G9" s="176"/>
      <c r="H9" s="176"/>
      <c r="I9" s="176"/>
      <c r="J9" s="176"/>
      <c r="K9" s="176"/>
      <c r="L9" s="176"/>
      <c r="M9" s="177"/>
    </row>
    <row r="10" spans="1:13" ht="15.75" thickBot="1">
      <c r="A10" s="146"/>
      <c r="B10" s="147" t="s">
        <v>91</v>
      </c>
      <c r="C10" s="261">
        <v>41364</v>
      </c>
      <c r="D10" s="26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3" ht="28.5" customHeight="1">
      <c r="A11" s="263" t="s">
        <v>46</v>
      </c>
      <c r="B11" s="263" t="s">
        <v>162</v>
      </c>
      <c r="C11" s="264" t="s">
        <v>139</v>
      </c>
      <c r="D11" s="264"/>
      <c r="E11" s="264"/>
      <c r="F11" s="265" t="s">
        <v>140</v>
      </c>
      <c r="G11" s="266"/>
      <c r="H11" s="267"/>
      <c r="I11" s="268" t="s">
        <v>141</v>
      </c>
      <c r="J11" s="269"/>
      <c r="K11" s="272" t="s">
        <v>142</v>
      </c>
      <c r="L11" s="273"/>
      <c r="M11" s="276" t="s">
        <v>143</v>
      </c>
    </row>
    <row r="12" spans="1:13" ht="141" customHeight="1">
      <c r="A12" s="263"/>
      <c r="B12" s="263"/>
      <c r="C12" s="153" t="s">
        <v>74</v>
      </c>
      <c r="D12" s="270" t="s">
        <v>89</v>
      </c>
      <c r="E12" s="271"/>
      <c r="F12" s="148" t="s">
        <v>74</v>
      </c>
      <c r="G12" s="79" t="s">
        <v>80</v>
      </c>
      <c r="H12" s="135" t="s">
        <v>90</v>
      </c>
      <c r="I12" s="149" t="s">
        <v>144</v>
      </c>
      <c r="J12" s="150" t="s">
        <v>145</v>
      </c>
      <c r="K12" s="150" t="s">
        <v>146</v>
      </c>
      <c r="L12" s="150" t="s">
        <v>147</v>
      </c>
      <c r="M12" s="277"/>
    </row>
    <row r="13" spans="1:13" ht="12.75" customHeight="1">
      <c r="A13" s="148" t="s">
        <v>68</v>
      </c>
      <c r="B13" s="135" t="s">
        <v>67</v>
      </c>
      <c r="C13" s="135" t="s">
        <v>69</v>
      </c>
      <c r="D13" s="263" t="s">
        <v>70</v>
      </c>
      <c r="E13" s="263"/>
      <c r="F13" s="135" t="s">
        <v>71</v>
      </c>
      <c r="G13" s="135" t="s">
        <v>148</v>
      </c>
      <c r="H13" s="135" t="s">
        <v>78</v>
      </c>
      <c r="I13" s="135" t="s">
        <v>75</v>
      </c>
      <c r="J13" s="135" t="s">
        <v>149</v>
      </c>
      <c r="K13" s="135" t="s">
        <v>150</v>
      </c>
      <c r="L13" s="135" t="s">
        <v>151</v>
      </c>
      <c r="M13" s="135" t="s">
        <v>152</v>
      </c>
    </row>
    <row r="14" spans="1:13" ht="12.75">
      <c r="A14" s="13">
        <v>1</v>
      </c>
      <c r="B14" s="113" t="s">
        <v>96</v>
      </c>
      <c r="C14" s="107">
        <v>563240</v>
      </c>
      <c r="D14" s="278">
        <v>0.16291985328998368</v>
      </c>
      <c r="E14" s="279"/>
      <c r="F14" s="135"/>
      <c r="G14" s="80">
        <v>0</v>
      </c>
      <c r="H14" s="80">
        <v>0</v>
      </c>
      <c r="I14" s="80"/>
      <c r="J14" s="80">
        <v>0</v>
      </c>
      <c r="K14" s="135"/>
      <c r="L14" s="80">
        <f>+K14/'[2]CL-35-(I)(a) (1)'!$C$19</f>
        <v>0</v>
      </c>
      <c r="M14" s="80">
        <f aca="true" t="shared" si="0" ref="M14:M19">+D14+G14+J14+L14</f>
        <v>0.16291985328998368</v>
      </c>
    </row>
    <row r="15" spans="1:13" ht="12.75">
      <c r="A15" s="107">
        <v>2</v>
      </c>
      <c r="B15" s="114" t="s">
        <v>97</v>
      </c>
      <c r="C15" s="13">
        <v>175050</v>
      </c>
      <c r="D15" s="274">
        <v>0.05063404644274491</v>
      </c>
      <c r="E15" s="275"/>
      <c r="F15" s="135"/>
      <c r="G15" s="80">
        <v>0</v>
      </c>
      <c r="H15" s="80">
        <f>+G15/'[2]CL-35-(I)(a) (1)'!$C$24</f>
        <v>0</v>
      </c>
      <c r="I15" s="80"/>
      <c r="J15" s="80">
        <f>+I15/'[2]CL-35-(I)(a) (1)'!$C$24</f>
        <v>0</v>
      </c>
      <c r="K15" s="135"/>
      <c r="L15" s="80">
        <f>+K15/'[2]CL-35-(I)(a) (1)'!$C$19</f>
        <v>0</v>
      </c>
      <c r="M15" s="80">
        <f t="shared" si="0"/>
        <v>0.05063404644274491</v>
      </c>
    </row>
    <row r="16" spans="1:13" ht="12.75">
      <c r="A16" s="13">
        <v>3</v>
      </c>
      <c r="B16" s="114" t="s">
        <v>98</v>
      </c>
      <c r="C16" s="13">
        <v>548348</v>
      </c>
      <c r="D16" s="274">
        <v>0.15861227134410905</v>
      </c>
      <c r="E16" s="275"/>
      <c r="F16" s="135"/>
      <c r="G16" s="80">
        <v>0</v>
      </c>
      <c r="H16" s="80">
        <f>+G16/'[2]CL-35-(I)(a) (1)'!$C$24</f>
        <v>0</v>
      </c>
      <c r="I16" s="80"/>
      <c r="J16" s="80">
        <f>+I16/'[2]CL-35-(I)(a) (1)'!$C$24</f>
        <v>0</v>
      </c>
      <c r="K16" s="135"/>
      <c r="L16" s="80">
        <f>+K16/'[2]CL-35-(I)(a) (1)'!$C$19</f>
        <v>0</v>
      </c>
      <c r="M16" s="80">
        <f t="shared" si="0"/>
        <v>0.15861227134410905</v>
      </c>
    </row>
    <row r="17" spans="1:13" ht="12.75">
      <c r="A17" s="107">
        <v>4</v>
      </c>
      <c r="B17" s="114" t="s">
        <v>99</v>
      </c>
      <c r="C17" s="13">
        <v>172385</v>
      </c>
      <c r="D17" s="274">
        <v>0.04986318249661572</v>
      </c>
      <c r="E17" s="275"/>
      <c r="F17" s="135"/>
      <c r="G17" s="80">
        <v>0</v>
      </c>
      <c r="H17" s="80">
        <f>+G17/'[2]CL-35-(I)(a) (1)'!$C$24</f>
        <v>0</v>
      </c>
      <c r="I17" s="80"/>
      <c r="J17" s="80">
        <f>+I17/'[2]CL-35-(I)(a) (1)'!$C$24</f>
        <v>0</v>
      </c>
      <c r="K17" s="135"/>
      <c r="L17" s="80">
        <f>+K17/'[2]CL-35-(I)(a) (1)'!$C$19</f>
        <v>0</v>
      </c>
      <c r="M17" s="80">
        <f t="shared" si="0"/>
        <v>0.04986318249661572</v>
      </c>
    </row>
    <row r="18" spans="1:13" ht="12.75">
      <c r="A18" s="13">
        <v>5</v>
      </c>
      <c r="B18" s="114" t="s">
        <v>100</v>
      </c>
      <c r="C18" s="13">
        <v>15100</v>
      </c>
      <c r="D18" s="274">
        <v>0.004367746936792049</v>
      </c>
      <c r="E18" s="275"/>
      <c r="F18" s="135"/>
      <c r="G18" s="80">
        <v>0</v>
      </c>
      <c r="H18" s="80">
        <f>+G18/'[2]CL-35-(I)(a) (1)'!$C$24</f>
        <v>0</v>
      </c>
      <c r="I18" s="80"/>
      <c r="J18" s="80">
        <f>+I18/'[2]CL-35-(I)(a) (1)'!$C$24</f>
        <v>0</v>
      </c>
      <c r="K18" s="135"/>
      <c r="L18" s="80">
        <f>+K18/'[2]CL-35-(I)(a) (1)'!$C$19</f>
        <v>0</v>
      </c>
      <c r="M18" s="80">
        <f t="shared" si="0"/>
        <v>0.004367746936792049</v>
      </c>
    </row>
    <row r="19" spans="1:13" ht="12.75">
      <c r="A19" s="107">
        <v>6</v>
      </c>
      <c r="B19" s="114" t="s">
        <v>101</v>
      </c>
      <c r="C19" s="13">
        <v>58394</v>
      </c>
      <c r="D19" s="274">
        <v>0.016890742690532114</v>
      </c>
      <c r="E19" s="275"/>
      <c r="F19" s="135"/>
      <c r="G19" s="80">
        <v>0</v>
      </c>
      <c r="H19" s="80">
        <f>+G19/'[2]CL-35-(I)(a) (1)'!$C$24</f>
        <v>0</v>
      </c>
      <c r="I19" s="80"/>
      <c r="J19" s="80">
        <f>+I19/'[2]CL-35-(I)(a) (1)'!$C$24</f>
        <v>0</v>
      </c>
      <c r="K19" s="135"/>
      <c r="L19" s="80">
        <f>+K19/'[2]CL-35-(I)(a) (1)'!$C$19</f>
        <v>0</v>
      </c>
      <c r="M19" s="80">
        <f t="shared" si="0"/>
        <v>0.016890742690532114</v>
      </c>
    </row>
    <row r="20" spans="1:13" ht="12.75">
      <c r="A20" s="11"/>
      <c r="B20" s="151" t="s">
        <v>48</v>
      </c>
      <c r="C20" s="20">
        <f>SUM(C14:C19)</f>
        <v>1532517</v>
      </c>
      <c r="D20" s="251">
        <f>SUM(D14:D19)</f>
        <v>0.44328784320077746</v>
      </c>
      <c r="E20" s="252"/>
      <c r="F20" s="152"/>
      <c r="G20" s="80">
        <v>0</v>
      </c>
      <c r="H20" s="80">
        <v>0</v>
      </c>
      <c r="I20" s="152"/>
      <c r="J20" s="81">
        <f>SUM(J14:J19)</f>
        <v>0</v>
      </c>
      <c r="K20" s="152"/>
      <c r="L20" s="81">
        <f>SUM(L14:L19)</f>
        <v>0</v>
      </c>
      <c r="M20" s="81">
        <f>SUM(M14:M19)</f>
        <v>0.44328784320077746</v>
      </c>
    </row>
    <row r="21" spans="1:13" ht="12.75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3"/>
    </row>
    <row r="22" spans="1:13" ht="12.75">
      <c r="A22" s="199" t="s">
        <v>153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200"/>
    </row>
  </sheetData>
  <sheetProtection/>
  <mergeCells count="24">
    <mergeCell ref="D18:E18"/>
    <mergeCell ref="D19:E19"/>
    <mergeCell ref="M11:M12"/>
    <mergeCell ref="D13:E13"/>
    <mergeCell ref="D14:E14"/>
    <mergeCell ref="D15:E15"/>
    <mergeCell ref="D16:E16"/>
    <mergeCell ref="D17:E17"/>
    <mergeCell ref="B11:B12"/>
    <mergeCell ref="C11:E11"/>
    <mergeCell ref="F11:H11"/>
    <mergeCell ref="I11:J11"/>
    <mergeCell ref="D12:E12"/>
    <mergeCell ref="K11:L11"/>
    <mergeCell ref="D20:E20"/>
    <mergeCell ref="A21:M21"/>
    <mergeCell ref="A22:M22"/>
    <mergeCell ref="A5:M5"/>
    <mergeCell ref="A6:M6"/>
    <mergeCell ref="C7:M7"/>
    <mergeCell ref="G8:J8"/>
    <mergeCell ref="K8:M8"/>
    <mergeCell ref="C10:D10"/>
    <mergeCell ref="A11:A12"/>
  </mergeCells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2"/>
  <sheetViews>
    <sheetView tabSelected="1" zoomScalePageLayoutView="0" workbookViewId="0" topLeftCell="A12">
      <selection activeCell="B12" sqref="B12:B13"/>
    </sheetView>
  </sheetViews>
  <sheetFormatPr defaultColWidth="9.140625" defaultRowHeight="12.75"/>
  <cols>
    <col min="2" max="2" width="44.28125" style="0" bestFit="1" customWidth="1"/>
    <col min="10" max="10" width="14.28125" style="0" customWidth="1"/>
  </cols>
  <sheetData>
    <row r="6" spans="1:10" ht="22.5">
      <c r="A6" s="287" t="s">
        <v>154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10" ht="25.5" customHeight="1">
      <c r="A7" s="288" t="s">
        <v>155</v>
      </c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5.75">
      <c r="A8" s="154"/>
      <c r="B8" s="155" t="s">
        <v>113</v>
      </c>
      <c r="C8" s="212" t="str">
        <f>+'CL35(II)(I)(b)'!C7:M7</f>
        <v>CARNATION INDUSTRIES LTD</v>
      </c>
      <c r="D8" s="219"/>
      <c r="E8" s="219"/>
      <c r="F8" s="219"/>
      <c r="G8" s="219"/>
      <c r="H8" s="160"/>
      <c r="I8" s="160"/>
      <c r="J8" s="161"/>
    </row>
    <row r="9" spans="1:10" ht="15.75">
      <c r="A9" s="7"/>
      <c r="B9" s="23" t="s">
        <v>64</v>
      </c>
      <c r="C9" s="255">
        <v>530609</v>
      </c>
      <c r="D9" s="256"/>
      <c r="E9" s="256"/>
      <c r="F9" s="256"/>
      <c r="G9" s="256"/>
      <c r="H9" s="256"/>
      <c r="I9" s="256"/>
      <c r="J9" s="257"/>
    </row>
    <row r="10" spans="1:10" ht="14.25">
      <c r="A10" s="7"/>
      <c r="B10" s="145" t="s">
        <v>138</v>
      </c>
      <c r="C10" s="286">
        <v>13067</v>
      </c>
      <c r="D10" s="286"/>
      <c r="E10" s="286"/>
      <c r="F10" s="286"/>
      <c r="G10" s="286"/>
      <c r="H10" s="286"/>
      <c r="I10" s="286"/>
      <c r="J10" s="286"/>
    </row>
    <row r="11" spans="1:10" ht="15.75">
      <c r="A11" s="13"/>
      <c r="B11" s="23" t="s">
        <v>44</v>
      </c>
      <c r="C11" s="289">
        <v>41364</v>
      </c>
      <c r="D11" s="290"/>
      <c r="E11" s="290"/>
      <c r="F11" s="290"/>
      <c r="G11" s="290"/>
      <c r="H11" s="290"/>
      <c r="I11" s="290"/>
      <c r="J11" s="291"/>
    </row>
    <row r="12" spans="1:10" ht="28.5" customHeight="1">
      <c r="A12" s="242" t="s">
        <v>46</v>
      </c>
      <c r="B12" s="242" t="s">
        <v>162</v>
      </c>
      <c r="C12" s="283" t="s">
        <v>139</v>
      </c>
      <c r="D12" s="284"/>
      <c r="E12" s="285"/>
      <c r="F12" s="293" t="s">
        <v>141</v>
      </c>
      <c r="G12" s="294"/>
      <c r="H12" s="293" t="s">
        <v>142</v>
      </c>
      <c r="I12" s="294"/>
      <c r="J12" s="292" t="s">
        <v>143</v>
      </c>
    </row>
    <row r="13" spans="1:10" ht="143.25" customHeight="1">
      <c r="A13" s="243"/>
      <c r="B13" s="243"/>
      <c r="C13" s="62" t="s">
        <v>47</v>
      </c>
      <c r="D13" s="283" t="s">
        <v>156</v>
      </c>
      <c r="E13" s="285"/>
      <c r="F13" s="150" t="s">
        <v>144</v>
      </c>
      <c r="G13" s="150" t="s">
        <v>145</v>
      </c>
      <c r="H13" s="150" t="s">
        <v>146</v>
      </c>
      <c r="I13" s="150" t="s">
        <v>157</v>
      </c>
      <c r="J13" s="276"/>
    </row>
    <row r="14" spans="1:10" ht="14.25">
      <c r="A14" s="141"/>
      <c r="B14" s="116"/>
      <c r="C14" s="13"/>
      <c r="D14" s="280"/>
      <c r="E14" s="281"/>
      <c r="F14" s="149"/>
      <c r="G14" s="150"/>
      <c r="H14" s="150"/>
      <c r="I14" s="150"/>
      <c r="J14" s="277"/>
    </row>
    <row r="15" spans="1:10" ht="15">
      <c r="A15" s="167">
        <v>1</v>
      </c>
      <c r="B15" s="116" t="s">
        <v>102</v>
      </c>
      <c r="C15" s="13">
        <v>399110</v>
      </c>
      <c r="D15" s="280">
        <v>0.1154444688704023</v>
      </c>
      <c r="E15" s="281"/>
      <c r="F15" s="166"/>
      <c r="G15" s="80">
        <f>+F15/'[2]CL-35-(I)(a) (1)'!$C$24</f>
        <v>0</v>
      </c>
      <c r="H15" s="11"/>
      <c r="I15" s="80">
        <f>+H15/'[2]CL-35-(I)(a) (1)'!$C$24</f>
        <v>0</v>
      </c>
      <c r="J15" s="80">
        <f aca="true" t="shared" si="0" ref="J15:J20">+D15+G15+I15</f>
        <v>0.1154444688704023</v>
      </c>
    </row>
    <row r="16" spans="1:10" ht="15">
      <c r="A16" s="167">
        <v>2</v>
      </c>
      <c r="B16" s="116" t="s">
        <v>103</v>
      </c>
      <c r="C16" s="13">
        <v>397960</v>
      </c>
      <c r="D16" s="280">
        <v>0.11511182589177243</v>
      </c>
      <c r="E16" s="281"/>
      <c r="F16" s="166"/>
      <c r="G16" s="80">
        <f>+F16/'[2]CL-35-(I)(a) (1)'!$C$24</f>
        <v>0</v>
      </c>
      <c r="H16" s="11"/>
      <c r="I16" s="80">
        <f>+H16/'[2]CL-35-(I)(a) (1)'!$C$24</f>
        <v>0</v>
      </c>
      <c r="J16" s="80">
        <f t="shared" si="0"/>
        <v>0.11511182589177243</v>
      </c>
    </row>
    <row r="17" spans="1:10" ht="12.75">
      <c r="A17" s="13">
        <v>3</v>
      </c>
      <c r="B17" s="116" t="s">
        <v>104</v>
      </c>
      <c r="C17" s="13">
        <v>50500</v>
      </c>
      <c r="D17" s="282">
        <v>0.014607365583311157</v>
      </c>
      <c r="E17" s="282"/>
      <c r="F17" s="156"/>
      <c r="G17" s="80">
        <f>+F17/'[2]CL-35-(I)(a) (1)'!$C$24</f>
        <v>0</v>
      </c>
      <c r="H17" s="11"/>
      <c r="I17" s="80">
        <f>+H17/'[2]CL-35-(I)(a) (1)'!$C$24</f>
        <v>0</v>
      </c>
      <c r="J17" s="80">
        <f t="shared" si="0"/>
        <v>0.014607365583311157</v>
      </c>
    </row>
    <row r="18" spans="1:10" ht="12.75">
      <c r="A18" s="13">
        <v>4</v>
      </c>
      <c r="B18" s="116" t="s">
        <v>105</v>
      </c>
      <c r="C18" s="13">
        <v>49021</v>
      </c>
      <c r="D18" s="282">
        <v>0.014179557787316758</v>
      </c>
      <c r="E18" s="282"/>
      <c r="F18" s="156"/>
      <c r="G18" s="80">
        <f>+F18/'[2]CL-35-(I)(a) (1)'!$C$24</f>
        <v>0</v>
      </c>
      <c r="H18" s="11"/>
      <c r="I18" s="80">
        <f>+H18/'[2]CL-35-(I)(a) (1)'!$C$24</f>
        <v>0</v>
      </c>
      <c r="J18" s="80">
        <f t="shared" si="0"/>
        <v>0.014179557787316758</v>
      </c>
    </row>
    <row r="19" spans="1:10" ht="12.75">
      <c r="A19" s="13">
        <v>5</v>
      </c>
      <c r="B19" s="116" t="s">
        <v>106</v>
      </c>
      <c r="C19" s="13">
        <v>47300</v>
      </c>
      <c r="D19" s="282">
        <v>0.013681750338428073</v>
      </c>
      <c r="E19" s="282"/>
      <c r="F19" s="11"/>
      <c r="G19" s="80">
        <f>+F19/'[2]CL-35-(I)(a) (1)'!$C$24</f>
        <v>0</v>
      </c>
      <c r="H19" s="11"/>
      <c r="I19" s="80">
        <f>+H19/'[2]CL-35-(I)(a) (1)'!$C$24</f>
        <v>0</v>
      </c>
      <c r="J19" s="80">
        <f t="shared" si="0"/>
        <v>0.013681750338428073</v>
      </c>
    </row>
    <row r="20" spans="1:10" ht="12.75">
      <c r="A20" s="13">
        <v>6</v>
      </c>
      <c r="B20" s="140" t="s">
        <v>136</v>
      </c>
      <c r="C20" s="13">
        <v>45500</v>
      </c>
      <c r="D20" s="282">
        <v>0.013161091763181339</v>
      </c>
      <c r="E20" s="282"/>
      <c r="F20" s="11"/>
      <c r="G20" s="80">
        <f>+F20/'[2]CL-35-(I)(a) (1)'!$C$24</f>
        <v>0</v>
      </c>
      <c r="H20" s="11"/>
      <c r="I20" s="80">
        <f>+H20/'[2]CL-35-(I)(a) (1)'!$C$24</f>
        <v>0</v>
      </c>
      <c r="J20" s="80">
        <f t="shared" si="0"/>
        <v>0.013161091763181339</v>
      </c>
    </row>
    <row r="21" spans="1:10" ht="12.75">
      <c r="A21" s="13"/>
      <c r="B21" s="13"/>
      <c r="C21" s="13"/>
      <c r="D21" s="280"/>
      <c r="E21" s="281"/>
      <c r="F21" s="11"/>
      <c r="G21" s="80"/>
      <c r="H21" s="11"/>
      <c r="I21" s="80"/>
      <c r="J21" s="80"/>
    </row>
    <row r="22" spans="1:10" ht="15.75">
      <c r="A22" s="11"/>
      <c r="B22" s="24" t="s">
        <v>48</v>
      </c>
      <c r="C22" s="19">
        <f>SUM(C15:C21)</f>
        <v>989391</v>
      </c>
      <c r="D22" s="251">
        <v>0.28618</v>
      </c>
      <c r="E22" s="252"/>
      <c r="F22" s="11"/>
      <c r="G22" s="157">
        <f>SUM(G17:G21)</f>
        <v>0</v>
      </c>
      <c r="H22" s="158"/>
      <c r="I22" s="157">
        <f>SUM(I17:I21)</f>
        <v>0</v>
      </c>
      <c r="J22" s="157">
        <v>0.28618</v>
      </c>
    </row>
  </sheetData>
  <sheetProtection/>
  <mergeCells count="22">
    <mergeCell ref="A6:J6"/>
    <mergeCell ref="A7:J7"/>
    <mergeCell ref="C11:J11"/>
    <mergeCell ref="J12:J14"/>
    <mergeCell ref="H12:I12"/>
    <mergeCell ref="F12:G12"/>
    <mergeCell ref="D14:E14"/>
    <mergeCell ref="D13:E13"/>
    <mergeCell ref="C8:G8"/>
    <mergeCell ref="B12:B13"/>
    <mergeCell ref="C9:J9"/>
    <mergeCell ref="D17:E17"/>
    <mergeCell ref="D15:E15"/>
    <mergeCell ref="D16:E16"/>
    <mergeCell ref="C12:E12"/>
    <mergeCell ref="C10:J10"/>
    <mergeCell ref="A12:A13"/>
    <mergeCell ref="D21:E21"/>
    <mergeCell ref="D22:E22"/>
    <mergeCell ref="D18:E18"/>
    <mergeCell ref="D19:E19"/>
    <mergeCell ref="D20:E20"/>
  </mergeCells>
  <printOptions/>
  <pageMargins left="0.7" right="0.7" top="0.75" bottom="0.75" header="0.3" footer="0.3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22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6.140625" style="0" customWidth="1"/>
    <col min="2" max="2" width="33.00390625" style="0" customWidth="1"/>
    <col min="10" max="10" width="13.8515625" style="0" customWidth="1"/>
  </cols>
  <sheetData>
    <row r="5" spans="1:10" ht="22.5">
      <c r="A5" s="287" t="s">
        <v>158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ht="34.5" customHeight="1">
      <c r="A6" s="288" t="s">
        <v>159</v>
      </c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5.75">
      <c r="A7" s="154"/>
      <c r="B7" s="155" t="s">
        <v>113</v>
      </c>
      <c r="C7" s="212" t="str">
        <f>+'CL35(II)(I)(b)'!C7:M7</f>
        <v>CARNATION INDUSTRIES LTD</v>
      </c>
      <c r="D7" s="219"/>
      <c r="E7" s="219"/>
      <c r="F7" s="219"/>
      <c r="G7" s="219"/>
      <c r="H7" s="219"/>
      <c r="I7" s="219"/>
      <c r="J7" s="213"/>
    </row>
    <row r="8" spans="1:10" ht="15.75">
      <c r="A8" s="7"/>
      <c r="B8" s="23" t="s">
        <v>64</v>
      </c>
      <c r="C8" s="299">
        <v>530609</v>
      </c>
      <c r="D8" s="300"/>
      <c r="E8" s="300"/>
      <c r="F8" s="300"/>
      <c r="G8" s="300"/>
      <c r="H8" s="300"/>
      <c r="I8" s="300"/>
      <c r="J8" s="301"/>
    </row>
    <row r="9" spans="1:10" ht="14.25">
      <c r="A9" s="7"/>
      <c r="B9" s="145" t="s">
        <v>138</v>
      </c>
      <c r="C9" s="299">
        <v>13067</v>
      </c>
      <c r="D9" s="300"/>
      <c r="E9" s="300"/>
      <c r="F9" s="300"/>
      <c r="G9" s="300"/>
      <c r="H9" s="300"/>
      <c r="I9" s="300"/>
      <c r="J9" s="301"/>
    </row>
    <row r="10" spans="1:10" ht="15.75">
      <c r="A10" s="13"/>
      <c r="B10" s="23" t="s">
        <v>44</v>
      </c>
      <c r="C10" s="289">
        <v>41364</v>
      </c>
      <c r="D10" s="290"/>
      <c r="E10" s="290"/>
      <c r="F10" s="290"/>
      <c r="G10" s="290"/>
      <c r="H10" s="290"/>
      <c r="I10" s="290"/>
      <c r="J10" s="291"/>
    </row>
    <row r="11" spans="1:10" ht="33" customHeight="1">
      <c r="A11" s="242" t="s">
        <v>46</v>
      </c>
      <c r="B11" s="263" t="s">
        <v>162</v>
      </c>
      <c r="C11" s="250" t="s">
        <v>139</v>
      </c>
      <c r="D11" s="250"/>
      <c r="E11" s="250"/>
      <c r="F11" s="293" t="s">
        <v>141</v>
      </c>
      <c r="G11" s="294"/>
      <c r="H11" s="293" t="s">
        <v>142</v>
      </c>
      <c r="I11" s="294"/>
      <c r="J11" s="295" t="s">
        <v>143</v>
      </c>
    </row>
    <row r="12" spans="1:10" ht="118.5" customHeight="1">
      <c r="A12" s="298"/>
      <c r="B12" s="263"/>
      <c r="C12" s="62" t="s">
        <v>47</v>
      </c>
      <c r="D12" s="250" t="s">
        <v>156</v>
      </c>
      <c r="E12" s="250"/>
      <c r="F12" s="150" t="s">
        <v>144</v>
      </c>
      <c r="G12" s="150" t="s">
        <v>145</v>
      </c>
      <c r="H12" s="150" t="s">
        <v>146</v>
      </c>
      <c r="I12" s="150" t="s">
        <v>157</v>
      </c>
      <c r="J12" s="295"/>
    </row>
    <row r="13" spans="1:10" ht="18" customHeight="1">
      <c r="A13" s="141"/>
      <c r="B13" s="141"/>
      <c r="C13" s="62"/>
      <c r="D13" s="283"/>
      <c r="E13" s="285"/>
      <c r="F13" s="149"/>
      <c r="G13" s="150"/>
      <c r="H13" s="150"/>
      <c r="I13" s="150"/>
      <c r="J13" s="296"/>
    </row>
    <row r="14" spans="1:10" ht="12.75" customHeight="1">
      <c r="A14" s="141"/>
      <c r="B14" s="141"/>
      <c r="C14" s="62"/>
      <c r="D14" s="283"/>
      <c r="E14" s="285"/>
      <c r="F14" s="11"/>
      <c r="G14" s="11"/>
      <c r="H14" s="11"/>
      <c r="I14" s="11"/>
      <c r="J14" s="11"/>
    </row>
    <row r="15" spans="1:10" ht="12.75">
      <c r="A15" s="13">
        <v>1</v>
      </c>
      <c r="B15" s="116" t="s">
        <v>102</v>
      </c>
      <c r="C15" s="13">
        <v>399110</v>
      </c>
      <c r="D15" s="280">
        <v>0.1154444688704023</v>
      </c>
      <c r="E15" s="281"/>
      <c r="F15" s="11"/>
      <c r="G15" s="80">
        <f>+F15/'[2]CL-35-(I)(a) (1)'!$C$24</f>
        <v>0</v>
      </c>
      <c r="H15" s="11"/>
      <c r="I15" s="80">
        <f>+H15/'[2]CL-35-(I)(a) (1)'!$C$24</f>
        <v>0</v>
      </c>
      <c r="J15" s="80">
        <f>+D15+G15+I15</f>
        <v>0.1154444688704023</v>
      </c>
    </row>
    <row r="16" spans="1:10" ht="12.75">
      <c r="A16" s="13">
        <v>2</v>
      </c>
      <c r="B16" s="116" t="s">
        <v>103</v>
      </c>
      <c r="C16" s="13">
        <v>397960</v>
      </c>
      <c r="D16" s="280">
        <v>0.11511182589177243</v>
      </c>
      <c r="E16" s="281"/>
      <c r="F16" s="11"/>
      <c r="G16" s="80">
        <f>+F16/'[2]CL-35-(I)(a) (1)'!$C$24</f>
        <v>0</v>
      </c>
      <c r="H16" s="11"/>
      <c r="I16" s="80">
        <f>+H16/'[2]CL-35-(I)(a) (1)'!$C$24</f>
        <v>0</v>
      </c>
      <c r="J16" s="80">
        <f>+D16+G16+I16</f>
        <v>0.11511182589177243</v>
      </c>
    </row>
    <row r="17" spans="1:10" ht="12.75">
      <c r="A17" s="13"/>
      <c r="B17" s="13"/>
      <c r="C17" s="13"/>
      <c r="D17" s="280"/>
      <c r="E17" s="281"/>
      <c r="F17" s="11"/>
      <c r="G17" s="80"/>
      <c r="H17" s="11"/>
      <c r="I17" s="80"/>
      <c r="J17" s="80"/>
    </row>
    <row r="18" spans="1:10" ht="12.75">
      <c r="A18" s="13"/>
      <c r="B18" s="159"/>
      <c r="C18" s="45"/>
      <c r="D18" s="280"/>
      <c r="E18" s="281"/>
      <c r="F18" s="11"/>
      <c r="G18" s="80"/>
      <c r="H18" s="11"/>
      <c r="I18" s="80"/>
      <c r="J18" s="80"/>
    </row>
    <row r="19" spans="1:10" ht="12.75">
      <c r="A19" s="13"/>
      <c r="B19" s="13"/>
      <c r="C19" s="13"/>
      <c r="D19" s="220"/>
      <c r="E19" s="297"/>
      <c r="F19" s="11"/>
      <c r="G19" s="80"/>
      <c r="H19" s="11"/>
      <c r="I19" s="11"/>
      <c r="J19" s="80"/>
    </row>
    <row r="20" spans="1:10" ht="15.75">
      <c r="A20" s="11"/>
      <c r="B20" s="24" t="s">
        <v>48</v>
      </c>
      <c r="C20" s="19">
        <f>SUM(C15:C19)</f>
        <v>797070</v>
      </c>
      <c r="D20" s="251">
        <f>SUM(D15:E19)</f>
        <v>0.23055629476217473</v>
      </c>
      <c r="E20" s="252"/>
      <c r="F20" s="11"/>
      <c r="G20" s="157">
        <f>SUM(G15:G19)</f>
        <v>0</v>
      </c>
      <c r="H20" s="158"/>
      <c r="I20" s="157">
        <f>SUM(I15:I19)</f>
        <v>0</v>
      </c>
      <c r="J20" s="157">
        <f>SUM(J15:J19)</f>
        <v>0.23055629476217473</v>
      </c>
    </row>
    <row r="22" ht="12.75">
      <c r="E22" t="s">
        <v>169</v>
      </c>
    </row>
  </sheetData>
  <sheetProtection/>
  <mergeCells count="21">
    <mergeCell ref="A5:J5"/>
    <mergeCell ref="A6:J6"/>
    <mergeCell ref="C7:J7"/>
    <mergeCell ref="C8:J8"/>
    <mergeCell ref="C9:J9"/>
    <mergeCell ref="C10:J10"/>
    <mergeCell ref="A11:A12"/>
    <mergeCell ref="B11:B12"/>
    <mergeCell ref="F11:G11"/>
    <mergeCell ref="H11:I11"/>
    <mergeCell ref="D12:E12"/>
    <mergeCell ref="C11:E11"/>
    <mergeCell ref="D20:E20"/>
    <mergeCell ref="J11:J13"/>
    <mergeCell ref="D15:E15"/>
    <mergeCell ref="D16:E16"/>
    <mergeCell ref="D17:E17"/>
    <mergeCell ref="D18:E18"/>
    <mergeCell ref="D19:E19"/>
    <mergeCell ref="D13:E13"/>
    <mergeCell ref="D14:E14"/>
  </mergeCells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2.7109375" style="2" customWidth="1"/>
    <col min="2" max="2" width="7.57421875" style="2" customWidth="1"/>
    <col min="3" max="3" width="41.8515625" style="2" customWidth="1"/>
    <col min="4" max="4" width="16.57421875" style="42" customWidth="1"/>
    <col min="5" max="5" width="9.28125" style="2" hidden="1" customWidth="1"/>
    <col min="6" max="6" width="18.7109375" style="2" customWidth="1"/>
    <col min="7" max="7" width="14.421875" style="2" customWidth="1"/>
    <col min="8" max="8" width="17.00390625" style="2" customWidth="1"/>
    <col min="9" max="16384" width="9.140625" style="2" customWidth="1"/>
  </cols>
  <sheetData>
    <row r="1" ht="10.5" customHeight="1"/>
    <row r="2" spans="2:7" ht="24.75" customHeight="1">
      <c r="B2" s="287" t="s">
        <v>63</v>
      </c>
      <c r="C2" s="287"/>
      <c r="D2" s="287"/>
      <c r="E2" s="287"/>
      <c r="F2" s="287"/>
      <c r="G2" s="287"/>
    </row>
    <row r="3" spans="2:7" ht="12.75">
      <c r="B3" s="302" t="s">
        <v>59</v>
      </c>
      <c r="C3" s="302"/>
      <c r="D3" s="302"/>
      <c r="E3" s="302"/>
      <c r="F3" s="302"/>
      <c r="G3" s="302"/>
    </row>
    <row r="4" spans="2:7" ht="15.75">
      <c r="B4" s="4"/>
      <c r="C4" s="4" t="s">
        <v>0</v>
      </c>
      <c r="D4" s="46" t="str">
        <f>+'CL-35-(I)(a)'!D5</f>
        <v>CARNATION INDUSTRIES LTD</v>
      </c>
      <c r="E4" s="5"/>
      <c r="F4" s="5"/>
      <c r="G4" s="6"/>
    </row>
    <row r="5" spans="2:7" ht="15.75">
      <c r="B5" s="7"/>
      <c r="C5" s="23" t="s">
        <v>64</v>
      </c>
      <c r="D5" s="212">
        <f>+'CL-35-(I)(a)'!D6:E6</f>
        <v>530609</v>
      </c>
      <c r="E5" s="213"/>
      <c r="F5" s="181"/>
      <c r="G5" s="181"/>
    </row>
    <row r="6" spans="2:7" ht="12.75" customHeight="1" hidden="1">
      <c r="B6" s="7"/>
      <c r="C6" s="12"/>
      <c r="D6" s="18"/>
      <c r="E6" s="3"/>
      <c r="F6" s="3"/>
      <c r="G6" s="3"/>
    </row>
    <row r="7" spans="2:7" ht="15.75">
      <c r="B7" s="13"/>
      <c r="C7" s="23" t="s">
        <v>135</v>
      </c>
      <c r="D7" s="212">
        <v>13067</v>
      </c>
      <c r="E7" s="213"/>
      <c r="F7" s="181"/>
      <c r="G7" s="181"/>
    </row>
    <row r="8" spans="2:7" ht="15.75" customHeight="1">
      <c r="B8" s="138"/>
      <c r="C8" s="23" t="s">
        <v>91</v>
      </c>
      <c r="D8" s="139">
        <v>41364</v>
      </c>
      <c r="E8" s="138"/>
      <c r="F8" s="138"/>
      <c r="G8" s="138"/>
    </row>
    <row r="9" spans="2:7" ht="90" customHeight="1">
      <c r="B9" s="25" t="s">
        <v>46</v>
      </c>
      <c r="C9" s="25" t="s">
        <v>45</v>
      </c>
      <c r="D9" s="61" t="s">
        <v>60</v>
      </c>
      <c r="E9" s="60"/>
      <c r="F9" s="73" t="s">
        <v>61</v>
      </c>
      <c r="G9" s="62" t="s">
        <v>168</v>
      </c>
    </row>
    <row r="10" spans="2:7" ht="12.75">
      <c r="B10" s="13">
        <v>1</v>
      </c>
      <c r="C10" s="15"/>
      <c r="D10" s="13">
        <v>0</v>
      </c>
      <c r="E10" s="30"/>
      <c r="F10" s="182">
        <f>+D10/'CL-35-(I)(a)'!$E$50</f>
        <v>0</v>
      </c>
      <c r="G10" s="183"/>
    </row>
    <row r="11" spans="2:7" ht="12.75">
      <c r="B11" s="13">
        <v>2</v>
      </c>
      <c r="C11" s="15" t="s">
        <v>5</v>
      </c>
      <c r="D11" s="13"/>
      <c r="E11" s="30"/>
      <c r="F11" s="27"/>
      <c r="G11" s="27"/>
    </row>
    <row r="12" spans="2:7" ht="12.75">
      <c r="B12" s="13">
        <v>3</v>
      </c>
      <c r="C12" s="22"/>
      <c r="D12" s="13"/>
      <c r="E12" s="30"/>
      <c r="F12" s="27"/>
      <c r="G12" s="27"/>
    </row>
    <row r="13" spans="2:7" ht="15.75">
      <c r="B13" s="11"/>
      <c r="C13" s="24" t="s">
        <v>48</v>
      </c>
      <c r="D13" s="19">
        <f>SUM(D10:D12)</f>
        <v>0</v>
      </c>
      <c r="E13" s="30"/>
      <c r="F13" s="184">
        <f>SUM(F10:F12)</f>
        <v>0</v>
      </c>
      <c r="G13" s="27"/>
    </row>
    <row r="14" spans="2:7" ht="12.75">
      <c r="B14" s="303"/>
      <c r="C14" s="303"/>
      <c r="D14" s="303"/>
      <c r="E14" s="303"/>
      <c r="F14" s="303"/>
      <c r="G14" s="303"/>
    </row>
  </sheetData>
  <sheetProtection/>
  <mergeCells count="5">
    <mergeCell ref="B2:G2"/>
    <mergeCell ref="B3:G3"/>
    <mergeCell ref="B14:G14"/>
    <mergeCell ref="D5:E5"/>
    <mergeCell ref="D7:E7"/>
  </mergeCells>
  <printOptions/>
  <pageMargins left="0.5" right="0.5" top="1" bottom="0.5" header="0.5" footer="0.5"/>
  <pageSetup horizontalDpi="600" verticalDpi="600" orientation="portrait" paperSize="9" scale="90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2.7109375" style="2" customWidth="1"/>
    <col min="2" max="2" width="9.421875" style="2" customWidth="1"/>
    <col min="3" max="3" width="28.7109375" style="2" customWidth="1"/>
    <col min="4" max="4" width="16.57421875" style="42" customWidth="1"/>
    <col min="5" max="5" width="9.28125" style="2" hidden="1" customWidth="1"/>
    <col min="6" max="6" width="15.7109375" style="2" customWidth="1"/>
    <col min="7" max="7" width="33.8515625" style="2" customWidth="1"/>
    <col min="8" max="8" width="17.00390625" style="2" customWidth="1"/>
    <col min="9" max="16384" width="9.140625" style="2" customWidth="1"/>
  </cols>
  <sheetData>
    <row r="1" ht="10.5" customHeight="1"/>
    <row r="2" spans="2:7" ht="24.75" customHeight="1">
      <c r="B2" s="287" t="s">
        <v>58</v>
      </c>
      <c r="C2" s="287"/>
      <c r="D2" s="287"/>
      <c r="E2" s="287"/>
      <c r="F2" s="287"/>
      <c r="G2" s="287"/>
    </row>
    <row r="3" spans="2:7" ht="25.5" customHeight="1">
      <c r="B3" s="302" t="s">
        <v>55</v>
      </c>
      <c r="C3" s="302"/>
      <c r="D3" s="302"/>
      <c r="E3" s="302"/>
      <c r="F3" s="302"/>
      <c r="G3" s="302"/>
    </row>
    <row r="4" spans="2:7" ht="15.75">
      <c r="B4" s="4"/>
      <c r="C4" s="4" t="s">
        <v>0</v>
      </c>
      <c r="D4" s="46" t="str">
        <f>+'CL-35-(I)(a)'!D5</f>
        <v>CARNATION INDUSTRIES LTD</v>
      </c>
      <c r="E4" s="5"/>
      <c r="F4" s="5"/>
      <c r="G4" s="6"/>
    </row>
    <row r="5" spans="2:7" ht="15.75">
      <c r="B5" s="7"/>
      <c r="C5" s="23" t="s">
        <v>64</v>
      </c>
      <c r="D5" s="212">
        <f>+'CL-35-(I)(a)'!D6:E6</f>
        <v>530609</v>
      </c>
      <c r="E5" s="213"/>
      <c r="F5" s="26"/>
      <c r="G5" s="120"/>
    </row>
    <row r="6" spans="2:7" ht="12.75" customHeight="1" hidden="1">
      <c r="B6" s="7"/>
      <c r="C6" s="12"/>
      <c r="D6" s="18"/>
      <c r="E6" s="3"/>
      <c r="F6" s="3"/>
      <c r="G6" s="3"/>
    </row>
    <row r="7" spans="2:7" ht="15.75">
      <c r="B7" s="13"/>
      <c r="C7" s="23" t="s">
        <v>135</v>
      </c>
      <c r="D7" s="212">
        <v>13067</v>
      </c>
      <c r="E7" s="213"/>
      <c r="F7" s="13"/>
      <c r="G7" s="13"/>
    </row>
    <row r="8" spans="2:7" ht="15.75">
      <c r="B8" s="138"/>
      <c r="C8" s="23" t="s">
        <v>91</v>
      </c>
      <c r="D8" s="139">
        <v>41364</v>
      </c>
      <c r="E8" s="138"/>
      <c r="F8" s="138"/>
      <c r="G8" s="13"/>
    </row>
    <row r="9" spans="2:7" ht="36.75" customHeight="1">
      <c r="B9" s="25" t="s">
        <v>46</v>
      </c>
      <c r="C9" s="25" t="s">
        <v>56</v>
      </c>
      <c r="D9" s="61" t="s">
        <v>57</v>
      </c>
      <c r="E9" s="60"/>
      <c r="F9" s="61" t="s">
        <v>53</v>
      </c>
      <c r="G9" s="62" t="s">
        <v>54</v>
      </c>
    </row>
    <row r="10" spans="2:7" ht="12.75">
      <c r="B10" s="13">
        <v>1</v>
      </c>
      <c r="C10" s="15"/>
      <c r="D10" s="13"/>
      <c r="E10" s="30"/>
      <c r="F10" s="27"/>
      <c r="G10" s="63"/>
    </row>
    <row r="11" spans="2:7" ht="12.75">
      <c r="B11" s="13">
        <v>2</v>
      </c>
      <c r="C11" s="15" t="s">
        <v>5</v>
      </c>
      <c r="D11" s="13"/>
      <c r="E11" s="30"/>
      <c r="F11" s="27"/>
      <c r="G11" s="63"/>
    </row>
    <row r="12" spans="2:7" ht="12.75">
      <c r="B12" s="13">
        <v>3</v>
      </c>
      <c r="C12" s="22"/>
      <c r="D12" s="13"/>
      <c r="E12" s="30"/>
      <c r="F12" s="27"/>
      <c r="G12" s="63"/>
    </row>
    <row r="13" spans="2:7" ht="15.75">
      <c r="B13" s="11"/>
      <c r="C13" s="24" t="s">
        <v>48</v>
      </c>
      <c r="D13" s="19" t="s">
        <v>3</v>
      </c>
      <c r="E13" s="30"/>
      <c r="F13" s="27"/>
      <c r="G13" s="64" t="s">
        <v>3</v>
      </c>
    </row>
    <row r="14" spans="2:7" ht="12.75">
      <c r="B14" s="8"/>
      <c r="C14" s="10"/>
      <c r="D14" s="14"/>
      <c r="E14" s="3"/>
      <c r="F14" s="3"/>
      <c r="G14" s="3"/>
    </row>
  </sheetData>
  <sheetProtection/>
  <mergeCells count="4">
    <mergeCell ref="B2:G2"/>
    <mergeCell ref="B3:G3"/>
    <mergeCell ref="D5:E5"/>
    <mergeCell ref="D7:E7"/>
  </mergeCells>
  <printOptions/>
  <pageMargins left="0.25" right="0.25" top="1" bottom="0.5" header="0.5" footer="0.5"/>
  <pageSetup horizontalDpi="600" verticalDpi="600" orientation="portrait" paperSize="9" scale="90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2.7109375" style="2" customWidth="1"/>
    <col min="2" max="2" width="7.28125" style="2" customWidth="1"/>
    <col min="3" max="3" width="27.421875" style="2" customWidth="1"/>
    <col min="4" max="4" width="20.7109375" style="42" customWidth="1"/>
    <col min="5" max="5" width="9.28125" style="2" hidden="1" customWidth="1"/>
    <col min="6" max="6" width="13.421875" style="2" customWidth="1"/>
    <col min="7" max="7" width="33.8515625" style="2" customWidth="1"/>
    <col min="8" max="8" width="17.00390625" style="2" customWidth="1"/>
    <col min="9" max="16384" width="9.140625" style="2" customWidth="1"/>
  </cols>
  <sheetData>
    <row r="1" ht="10.5" customHeight="1"/>
    <row r="2" spans="2:7" ht="24.75" customHeight="1">
      <c r="B2" s="287" t="s">
        <v>49</v>
      </c>
      <c r="C2" s="287"/>
      <c r="D2" s="287"/>
      <c r="E2" s="287"/>
      <c r="F2" s="287"/>
      <c r="G2" s="287"/>
    </row>
    <row r="3" spans="2:7" ht="25.5" customHeight="1">
      <c r="B3" s="302" t="s">
        <v>50</v>
      </c>
      <c r="C3" s="302"/>
      <c r="D3" s="302"/>
      <c r="E3" s="302"/>
      <c r="F3" s="302"/>
      <c r="G3" s="302"/>
    </row>
    <row r="4" spans="2:7" ht="15.75">
      <c r="B4" s="4"/>
      <c r="C4" s="4" t="s">
        <v>0</v>
      </c>
      <c r="D4" s="46" t="str">
        <f>+'CL-35-(I)(a)'!D5</f>
        <v>CARNATION INDUSTRIES LTD</v>
      </c>
      <c r="E4" s="5"/>
      <c r="F4" s="5"/>
      <c r="G4" s="6"/>
    </row>
    <row r="5" spans="2:7" ht="15.75">
      <c r="B5" s="7"/>
      <c r="C5" s="23" t="s">
        <v>64</v>
      </c>
      <c r="D5" s="212">
        <f>+'CL-35-(I)(a)'!D6:E6</f>
        <v>530609</v>
      </c>
      <c r="E5" s="213"/>
      <c r="F5" s="26"/>
      <c r="G5" s="120"/>
    </row>
    <row r="6" spans="2:7" ht="12.75" customHeight="1" hidden="1">
      <c r="B6" s="7"/>
      <c r="C6" s="12"/>
      <c r="D6" s="18"/>
      <c r="E6" s="3"/>
      <c r="F6" s="3"/>
      <c r="G6" s="3"/>
    </row>
    <row r="7" spans="2:7" ht="12.75" customHeight="1">
      <c r="B7" s="138"/>
      <c r="C7" s="23" t="s">
        <v>135</v>
      </c>
      <c r="D7" s="162">
        <v>13067</v>
      </c>
      <c r="E7" s="138"/>
      <c r="F7" s="138"/>
      <c r="G7" s="13"/>
    </row>
    <row r="8" spans="2:7" ht="15.75">
      <c r="B8" s="13"/>
      <c r="C8" s="23" t="s">
        <v>91</v>
      </c>
      <c r="D8" s="304">
        <v>41364</v>
      </c>
      <c r="E8" s="305"/>
      <c r="F8" s="306"/>
      <c r="G8" s="13"/>
    </row>
    <row r="9" spans="2:7" ht="36.75" customHeight="1">
      <c r="B9" s="25" t="s">
        <v>46</v>
      </c>
      <c r="C9" s="25" t="s">
        <v>52</v>
      </c>
      <c r="D9" s="61" t="s">
        <v>51</v>
      </c>
      <c r="E9" s="60"/>
      <c r="F9" s="61" t="s">
        <v>53</v>
      </c>
      <c r="G9" s="62" t="s">
        <v>54</v>
      </c>
    </row>
    <row r="10" spans="2:7" ht="12.75">
      <c r="B10" s="13">
        <v>1</v>
      </c>
      <c r="C10" s="15"/>
      <c r="D10" s="13"/>
      <c r="E10" s="30"/>
      <c r="F10" s="27"/>
      <c r="G10" s="63"/>
    </row>
    <row r="11" spans="2:7" ht="12.75">
      <c r="B11" s="13">
        <v>2</v>
      </c>
      <c r="C11" s="15" t="s">
        <v>5</v>
      </c>
      <c r="D11" s="13"/>
      <c r="E11" s="30"/>
      <c r="F11" s="27"/>
      <c r="G11" s="63"/>
    </row>
    <row r="12" spans="2:7" ht="12.75">
      <c r="B12" s="13">
        <v>3</v>
      </c>
      <c r="C12" s="22"/>
      <c r="D12" s="13"/>
      <c r="E12" s="30"/>
      <c r="F12" s="27"/>
      <c r="G12" s="63"/>
    </row>
    <row r="13" spans="2:7" ht="15.75">
      <c r="B13" s="11"/>
      <c r="C13" s="24" t="s">
        <v>48</v>
      </c>
      <c r="D13" s="19" t="s">
        <v>3</v>
      </c>
      <c r="E13" s="30"/>
      <c r="F13" s="27"/>
      <c r="G13" s="64" t="s">
        <v>3</v>
      </c>
    </row>
    <row r="14" spans="2:7" ht="12.75">
      <c r="B14" s="199"/>
      <c r="C14" s="199"/>
      <c r="D14" s="199"/>
      <c r="E14" s="199"/>
      <c r="F14" s="199"/>
      <c r="G14" s="199"/>
    </row>
  </sheetData>
  <sheetProtection/>
  <mergeCells count="5">
    <mergeCell ref="B2:G2"/>
    <mergeCell ref="B3:G3"/>
    <mergeCell ref="B14:G14"/>
    <mergeCell ref="D5:E5"/>
    <mergeCell ref="D8:F8"/>
  </mergeCells>
  <printOptions/>
  <pageMargins left="0.5" right="0.5" top="1" bottom="0.5" header="0.5" footer="0.5"/>
  <pageSetup horizontalDpi="600" verticalDpi="600" orientation="portrait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PRAXIS CONSULTING &amp; INFORMATION SERVICES PVT.LTD.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RDIGC4</cp:lastModifiedBy>
  <cp:lastPrinted>1980-01-03T20:55:06Z</cp:lastPrinted>
  <dcterms:created xsi:type="dcterms:W3CDTF">2003-03-08T10:54:35Z</dcterms:created>
  <dcterms:modified xsi:type="dcterms:W3CDTF">1980-01-03T19:20:05Z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